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返票チェック表" sheetId="1" state="visible" r:id="rId1"/>
    <sheet xmlns:r="http://schemas.openxmlformats.org/officeDocument/2006/relationships" name="ダッシュボード" sheetId="2" state="visible" r:id="rId2"/>
    <sheet xmlns:r="http://schemas.openxmlformats.org/officeDocument/2006/relationships" name="月次点検" sheetId="3" state="visible" r:id="rId3"/>
    <sheet xmlns:r="http://schemas.openxmlformats.org/officeDocument/2006/relationships" name="年度別集計" sheetId="4" state="visible" r:id="rId4"/>
    <sheet xmlns:r="http://schemas.openxmlformats.org/officeDocument/2006/relationships" name="印刷用チェックリスト" sheetId="5" state="visible" r:id="rId5"/>
    <sheet xmlns:r="http://schemas.openxmlformats.org/officeDocument/2006/relationships" name="使い方・注意" sheetId="6" state="visible" r:id="rId6"/>
    <sheet xmlns:r="http://schemas.openxmlformats.org/officeDocument/2006/relationships" name="設定" sheetId="7" state="visible" r:id="rId7"/>
    <sheet xmlns:r="http://schemas.openxmlformats.org/officeDocument/2006/relationships" name="更新履歴" sheetId="8" state="visible" r:id="rId8"/>
  </sheets>
  <definedNames>
    <definedName name="DayNormalBD">設定!$B$2</definedName>
    <definedName name="DaySpecialBD">設定!$B$3</definedName>
    <definedName name="DayE">設定!$B$4</definedName>
    <definedName name="DayRetention">設定!$B$5</definedName>
    <definedName name="DayNear">設定!$B$6</definedName>
    <definedName name="DayReport">設定!$B$7</definedName>
    <definedName name="_xlnm._FilterDatabase" localSheetId="0" hidden="1">'返票チェック表'!$A$5:$AX$305</definedName>
    <definedName name="_xlnm.Print_Area" localSheetId="0">'返票チェック表'!$A$1:$AX$305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8">
    <font>
      <name val="Calibri"/>
      <family val="2"/>
      <color theme="1"/>
      <sz val="11"/>
      <scheme val="minor"/>
    </font>
    <font>
      <b val="1"/>
      <color rgb="00FFFFFF"/>
      <sz val="10"/>
    </font>
    <font>
      <b val="1"/>
      <color rgb="00222222"/>
      <sz val="10"/>
    </font>
    <font>
      <color rgb="00111111"/>
      <sz val="10"/>
    </font>
    <font>
      <color rgb="00555555"/>
      <sz val="10"/>
    </font>
    <font>
      <b val="1"/>
      <color rgb="001F3A5F"/>
      <sz val="14"/>
    </font>
    <font>
      <i val="1"/>
      <color rgb="00555555"/>
      <sz val="9"/>
    </font>
    <font>
      <b val="1"/>
      <color rgb="001F3A5F"/>
      <sz val="13"/>
    </font>
  </fonts>
  <fills count="6">
    <fill>
      <patternFill/>
    </fill>
    <fill>
      <patternFill patternType="gray125"/>
    </fill>
    <fill>
      <patternFill patternType="solid">
        <fgColor rgb="001F3A5F"/>
      </patternFill>
    </fill>
    <fill>
      <patternFill patternType="solid">
        <fgColor rgb="00F2F4F7"/>
      </patternFill>
    </fill>
    <fill>
      <patternFill patternType="solid">
        <fgColor rgb="00FFFFFF"/>
      </patternFill>
    </fill>
    <fill>
      <patternFill patternType="solid">
        <fgColor rgb="00EAF1F8"/>
      </patternFill>
    </fill>
  </fills>
  <borders count="2">
    <border>
      <left/>
      <right/>
      <top/>
      <bottom/>
      <diagonal/>
    </border>
    <border>
      <left style="thin">
        <color rgb="00BBBBBB"/>
      </left>
      <right style="thin">
        <color rgb="00BBBBBB"/>
      </right>
      <top style="thin">
        <color rgb="00BBBBBB"/>
      </top>
      <bottom style="thin">
        <color rgb="00BBBBBB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5" fillId="0" borderId="0" pivotButton="0" quotePrefix="0" xfId="0"/>
    <xf numFmtId="0" fontId="6" fillId="0" borderId="0" applyAlignment="1" pivotButton="0" quotePrefix="0" xfId="0">
      <alignment wrapText="1"/>
    </xf>
    <xf numFmtId="0" fontId="1" fillId="2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vertical="center" wrapText="1"/>
    </xf>
    <xf numFmtId="0" fontId="3" fillId="4" borderId="1" applyAlignment="1" pivotButton="0" quotePrefix="0" xfId="0">
      <alignment vertical="center" wrapText="1"/>
    </xf>
    <xf numFmtId="164" fontId="3" fillId="4" borderId="1" applyAlignment="1" pivotButton="0" quotePrefix="0" xfId="0">
      <alignment vertical="center" wrapText="1"/>
    </xf>
    <xf numFmtId="164" fontId="4" fillId="5" borderId="1" applyAlignment="1" pivotButton="0" quotePrefix="0" xfId="0">
      <alignment vertical="center" wrapText="1"/>
    </xf>
    <xf numFmtId="164" fontId="0" fillId="0" borderId="0" pivotButton="0" quotePrefix="0" xfId="0"/>
    <xf numFmtId="0" fontId="2" fillId="3" borderId="1" applyAlignment="1" pivotButton="0" quotePrefix="0" xfId="0">
      <alignment horizontal="left" vertical="center" wrapText="1"/>
    </xf>
    <xf numFmtId="0" fontId="6" fillId="0" borderId="0" pivotButton="0" quotePrefix="0" xfId="0"/>
    <xf numFmtId="0" fontId="7" fillId="0" borderId="0" pivotButton="0" quotePrefix="0" xfId="0"/>
    <xf numFmtId="0" fontId="3" fillId="4" borderId="1" applyAlignment="1" pivotButton="0" quotePrefix="0" xfId="0">
      <alignment vertical="top" wrapText="1"/>
    </xf>
    <xf numFmtId="1" fontId="3" fillId="4" borderId="1" applyAlignment="1" pivotButton="0" quotePrefix="0" xfId="0">
      <alignment vertical="center" wrapText="1"/>
    </xf>
  </cellXfs>
  <cellStyles count="1">
    <cellStyle name="Normal" xfId="0" builtinId="0" hidden="0"/>
  </cellStyles>
  <dxfs count="6">
    <dxf>
      <font>
        <b val="1"/>
        <color rgb="00842029"/>
      </font>
      <fill>
        <patternFill patternType="solid">
          <fgColor rgb="00F8D7DA"/>
        </patternFill>
      </fill>
    </dxf>
    <dxf>
      <font>
        <b val="1"/>
        <color rgb="00383d41"/>
      </font>
      <fill>
        <patternFill patternType="solid">
          <fgColor rgb="00E2E3E5"/>
        </patternFill>
      </fill>
    </dxf>
    <dxf>
      <font>
        <b val="1"/>
        <color rgb="00664d03"/>
      </font>
      <fill>
        <patternFill patternType="solid">
          <fgColor rgb="00FCE8B2"/>
        </patternFill>
      </fill>
    </dxf>
    <dxf>
      <font>
        <color rgb="000f5132"/>
      </font>
      <fill>
        <patternFill patternType="solid">
          <fgColor rgb="00E6F4EA"/>
        </patternFill>
      </fill>
    </dxf>
    <dxf>
      <fill>
        <patternFill patternType="solid">
          <fgColor rgb="00FCE8B2"/>
        </patternFill>
      </fill>
    </dxf>
    <dxf>
      <fill>
        <patternFill patternType="solid">
          <fgColor rgb="00F8D7DA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3A5F"/>
    <outlinePr summaryBelow="1" summaryRight="1"/>
    <pageSetUpPr/>
  </sheetPr>
  <dimension ref="A1:AU305"/>
  <sheetViews>
    <sheetView workbookViewId="0">
      <pane xSplit="2" ySplit="5" topLeftCell="C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5" customWidth="1" min="1" max="1"/>
    <col width="12" customWidth="1" min="2" max="2"/>
    <col width="12" customWidth="1" min="3" max="3"/>
    <col width="10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  <col width="13" customWidth="1" min="11" max="11"/>
    <col width="12" customWidth="1" min="12" max="12"/>
    <col width="13" customWidth="1" min="13" max="13"/>
    <col width="13" customWidth="1" min="14" max="14"/>
    <col width="12" customWidth="1" min="15" max="15"/>
    <col width="13" customWidth="1" min="16" max="16"/>
    <col width="13" customWidth="1" min="17" max="17"/>
    <col width="12" customWidth="1" min="18" max="18"/>
    <col width="13" customWidth="1" min="19" max="19"/>
    <col width="13" customWidth="1" min="20" max="20"/>
    <col width="14" customWidth="1" min="21" max="21"/>
    <col width="12" customWidth="1" min="22" max="22"/>
    <col width="20" customWidth="1" min="23" max="23"/>
    <col width="15" customWidth="1" min="24" max="24"/>
    <col width="12" customWidth="1" min="25" max="25"/>
    <col width="10" customWidth="1" min="26" max="26"/>
    <col width="13" customWidth="1" min="27" max="27"/>
    <col width="20" customWidth="1" min="28" max="28"/>
    <col width="12" customWidth="1" min="29" max="29"/>
    <col width="20" customWidth="1" min="30" max="30"/>
    <col width="10" customWidth="1" min="31" max="31"/>
    <col width="10" customWidth="1" min="32" max="32"/>
    <col width="10" customWidth="1" min="33" max="33"/>
    <col width="8" customWidth="1" min="34" max="34"/>
    <col width="10" customWidth="1" min="35" max="35"/>
    <col width="12" customWidth="1" min="36" max="36"/>
    <col width="12" customWidth="1" min="37" max="37"/>
    <col width="20" customWidth="1" min="38" max="38"/>
    <col width="13" customWidth="1" min="39" max="39"/>
    <col width="14" customWidth="1" min="40" max="40"/>
    <col width="14" customWidth="1" min="41" max="41"/>
    <col width="14" customWidth="1" min="42" max="42"/>
    <col width="20" customWidth="1" min="43" max="43"/>
    <col width="20" customWidth="1" min="44" max="44"/>
    <col width="13" customWidth="1" min="45" max="45"/>
    <col width="14" customWidth="1" min="46" max="46"/>
    <col width="13" customWidth="1" min="47" max="47"/>
    <col width="12" customWidth="1" min="48" max="48"/>
    <col width="16" customWidth="1" min="49" max="49"/>
    <col width="18" customWidth="1" min="50" max="50"/>
  </cols>
  <sheetData>
    <row r="1">
      <c r="A1" s="1" t="inlineStr">
        <is>
          <t>紙マニフェスト返票チェック表</t>
        </is>
      </c>
    </row>
    <row r="2">
      <c r="A2" s="2" t="inlineStr">
        <is>
          <t>B2票・D票・E票の未着確認、A票と返送票の保存期限、未着時の措置内容等報告の確認期限を管理する補助テンプレです。法的判断や行政対応の代替ではありません。</t>
        </is>
      </c>
    </row>
    <row r="5" ht="30" customHeight="1">
      <c r="A5" s="3" t="inlineStr">
        <is>
          <t>No</t>
        </is>
      </c>
      <c r="B5" s="3" t="inlineStr">
        <is>
          <t>管理番号</t>
        </is>
      </c>
      <c r="C5" s="3" t="inlineStr">
        <is>
          <t>交付日</t>
        </is>
      </c>
      <c r="D5" s="3" t="inlineStr">
        <is>
          <t>廃棄物区分</t>
        </is>
      </c>
      <c r="E5" s="3" t="inlineStr">
        <is>
          <t>廃棄物の種類</t>
        </is>
      </c>
      <c r="F5" s="3" t="inlineStr">
        <is>
          <t>排出場所・現場名</t>
        </is>
      </c>
      <c r="G5" s="3" t="inlineStr">
        <is>
          <t>収集運搬業者</t>
        </is>
      </c>
      <c r="H5" s="3" t="inlineStr">
        <is>
          <t>処分業者</t>
        </is>
      </c>
      <c r="I5" s="3" t="inlineStr">
        <is>
          <t>最終処分ルート（実務メモ）</t>
        </is>
      </c>
      <c r="J5" s="3" t="inlineStr">
        <is>
          <t>A票保管場所</t>
        </is>
      </c>
      <c r="K5" s="3" t="inlineStr">
        <is>
          <t>B2票確認期限</t>
        </is>
      </c>
      <c r="L5" s="3" t="inlineStr">
        <is>
          <t>B2票受領日</t>
        </is>
      </c>
      <c r="M5" s="3" t="inlineStr">
        <is>
          <t>B2票保存期限</t>
        </is>
      </c>
      <c r="N5" s="3" t="inlineStr">
        <is>
          <t>D票確認期限</t>
        </is>
      </c>
      <c r="O5" s="3" t="inlineStr">
        <is>
          <t>D票受領日</t>
        </is>
      </c>
      <c r="P5" s="3" t="inlineStr">
        <is>
          <t>D票保存期限</t>
        </is>
      </c>
      <c r="Q5" s="3" t="inlineStr">
        <is>
          <t>E票確認期限</t>
        </is>
      </c>
      <c r="R5" s="3" t="inlineStr">
        <is>
          <t>E票受領日</t>
        </is>
      </c>
      <c r="S5" s="3" t="inlineStr">
        <is>
          <t>E票保存期限</t>
        </is>
      </c>
      <c r="T5" s="3" t="inlineStr">
        <is>
          <t>A票保存期限</t>
        </is>
      </c>
      <c r="U5" s="3" t="inlineStr">
        <is>
          <t>一括保管終了目安</t>
        </is>
      </c>
      <c r="V5" s="3" t="inlineStr">
        <is>
          <t>未着時確認日</t>
        </is>
      </c>
      <c r="W5" s="3" t="inlineStr">
        <is>
          <t>委託先への確認結果</t>
        </is>
      </c>
      <c r="X5" s="3" t="inlineStr">
        <is>
          <t>措置内容等報告の確認期限</t>
        </is>
      </c>
      <c r="Y5" s="3" t="inlineStr">
        <is>
          <t>ファイル棚番号</t>
        </is>
      </c>
      <c r="Z5" s="3" t="inlineStr">
        <is>
          <t>担当者</t>
        </is>
      </c>
      <c r="AA5" s="3" t="inlineStr">
        <is>
          <t>確認状況</t>
        </is>
      </c>
      <c r="AB5" s="3" t="inlineStr">
        <is>
          <t>自動アラート</t>
        </is>
      </c>
      <c r="AC5" s="3" t="inlineStr">
        <is>
          <t>最終確認日</t>
        </is>
      </c>
      <c r="AD5" s="3" t="inlineStr">
        <is>
          <t>備考</t>
        </is>
      </c>
      <c r="AE5" s="3" t="inlineStr">
        <is>
          <t>照合状態</t>
        </is>
      </c>
      <c r="AF5" s="3" t="inlineStr">
        <is>
          <t>照合担当者</t>
        </is>
      </c>
      <c r="AG5" s="3" t="inlineStr">
        <is>
          <t>照合日</t>
        </is>
      </c>
      <c r="AH5" s="3" t="inlineStr">
        <is>
          <t>不備内容</t>
        </is>
      </c>
      <c r="AI5" s="3" t="inlineStr">
        <is>
          <t>再確認期限</t>
        </is>
      </c>
      <c r="AJ5" s="3" t="inlineStr">
        <is>
          <t>未着対応状態</t>
        </is>
      </c>
      <c r="AK5" s="3" t="inlineStr">
        <is>
          <t>未着時確認日(対応)</t>
        </is>
      </c>
      <c r="AL5" s="3" t="inlineStr">
        <is>
          <t>問い合わせ先</t>
        </is>
      </c>
      <c r="AM5" s="3" t="inlineStr">
        <is>
          <t>問い合わせ結果</t>
        </is>
      </c>
      <c r="AN5" s="3" t="inlineStr">
        <is>
          <t>措置内容</t>
        </is>
      </c>
      <c r="AO5" s="3" t="inlineStr">
        <is>
          <t>報告提出日</t>
        </is>
      </c>
      <c r="AP5" s="3" t="inlineStr">
        <is>
          <t>受付記録</t>
        </is>
      </c>
      <c r="AQ5" s="3" t="inlineStr">
        <is>
          <t>次回確認日</t>
        </is>
      </c>
      <c r="AR5" s="3" t="inlineStr">
        <is>
          <t>保存状態</t>
        </is>
      </c>
      <c r="AS5" s="3" t="inlineStr">
        <is>
          <t>電子保管場所</t>
        </is>
      </c>
      <c r="AT5" s="3" t="inlineStr">
        <is>
          <t>入力矛盾</t>
        </is>
      </c>
    </row>
    <row r="6">
      <c r="A6" s="4">
        <f>IF($B6="","",ROW()-5)</f>
        <v/>
      </c>
      <c r="B6" s="5" t="n"/>
      <c r="C6" s="6" t="n"/>
      <c r="D6" s="5" t="n"/>
      <c r="E6" s="5" t="n"/>
      <c r="F6" s="5" t="n"/>
      <c r="G6" s="5" t="n"/>
      <c r="H6" s="5" t="n"/>
      <c r="I6" s="5" t="n"/>
      <c r="J6" s="5" t="n"/>
      <c r="K6" s="7">
        <f>IF($C6="","",IF($D6="特別管理",設定!$B$3,設定!$B$2)+$C6)</f>
        <v/>
      </c>
      <c r="L6" s="6" t="n"/>
      <c r="M6" s="7">
        <f>IF($L6="","",EDATE($L6,設定!$B$5*12))</f>
        <v/>
      </c>
      <c r="N6" s="7">
        <f>IF($C6="","",IF($D6="特別管理",設定!$B$3,設定!$B$2)+$C6)</f>
        <v/>
      </c>
      <c r="O6" s="6" t="n"/>
      <c r="P6" s="7">
        <f>IF($O6="","",EDATE($O6,設定!$B$5*12))</f>
        <v/>
      </c>
      <c r="Q6" s="7">
        <f>IF($C6="","",設定!$B$4+$C6)</f>
        <v/>
      </c>
      <c r="R6" s="6" t="n"/>
      <c r="S6" s="7">
        <f>IF($R6="","",EDATE($R6,設定!$B$5*12))</f>
        <v/>
      </c>
      <c r="T6" s="7">
        <f>IF($C6="","",EDATE($C6,設定!$B$5*12))</f>
        <v/>
      </c>
      <c r="U6" s="7">
        <f>IF(COUNT($M6,$P6,$S6,$T6)=0,"",MAX(IF($M6="",0,$M6),IF($P6="",0,$P6),IF($S6="",0,$S6),IF($T6="",0,$T6)))</f>
        <v/>
      </c>
      <c r="V6" s="6" t="n"/>
      <c r="W6" s="5" t="n"/>
      <c r="X6" s="7">
        <f>IF(AND($L6="",$K6&lt;&gt;"",設定!$B$10&gt;$K6),$K6+設定!$B$7,"")</f>
        <v/>
      </c>
      <c r="Y6" s="5" t="n"/>
      <c r="Z6" s="5" t="n"/>
      <c r="AA6" s="5" t="n"/>
      <c r="AB6" s="4">
        <f>IF(AH6=5,"完了",IF(AH6=4,"要確認：区分またはルート未設定",IF(AH6=3,IF(AND(設定!$B$10&gt;$K6,$L6=""),"B2票期限超過",IF(AND(設定!$B$10&gt;$N6,$O6=""),"D票期限超過","E票期限超過")),IF(AH6=2,IF(AND(設定!$B$11&gt;=$K6,$L6=""),"B2票期限間近",IF(AND(設定!$B$11&gt;=$N6,$O6=""),"D票期限間近","E票期限間近")),IF(AH6=1,"E票要確認","確認中")))))</f>
        <v/>
      </c>
      <c r="AC6" s="6" t="n"/>
      <c r="AD6" s="5" t="n"/>
      <c r="AE6" s="4">
        <f>IF($L6&lt;&gt;"","受領",IF($K6="","",IF(設定!$B$10&gt;$K6,"超過",IF(設定!$B$11&gt;=$K6,"間近","OK"))))</f>
        <v/>
      </c>
      <c r="AF6" s="4">
        <f>IF($O6&lt;&gt;"","受領",IF($N6="","",IF(設定!$B$10&gt;$N6,"超過",IF(設定!$B$11&gt;=$N6,"間近","OK"))))</f>
        <v/>
      </c>
      <c r="AG6" s="4">
        <f>IF($R6&lt;&gt;"","受領",IF($Q6="","",IF(設定!$B$10&gt;$Q6,"超過",IF(設定!$B$11&gt;=$Q6,"間近","OK"))))</f>
        <v/>
      </c>
      <c r="AH6" s="4">
        <f>IF($B6="",0,IF(($AA6="全票受領済み")+($L6&lt;&gt;"")*($O6&lt;&gt;"")*($R6&lt;&gt;""),5,IF(($D6="")+($I6="不明・要確認"),4,IF((設定!$B$10&gt;$K6)*($L6="")+(設定!$B$10&gt;$N6)*($O6="")+(設定!$B$10&gt;$Q6)*($R6=""),3,IF((設定!$B$11&gt;=$K6)*($L6="")+(設定!$B$11&gt;=$N6)*($O6="")+(設定!$B$11&gt;=$Q6)*($R6=""),2,IF($Q6="",1,0))))))</f>
        <v/>
      </c>
      <c r="AI6" s="8">
        <f>IFERROR(IF($AK6="","",$AK6+設定!$B$9),"")</f>
        <v/>
      </c>
      <c r="AJ6" s="4" t="n"/>
      <c r="AK6" s="7" t="n"/>
      <c r="AL6" s="4" t="n"/>
      <c r="AM6" s="4" t="n"/>
      <c r="AO6" s="8" t="n"/>
      <c r="AS6" s="8" t="n"/>
      <c r="AT6">
        <f>IFERROR(IF($B6="","",IF(COUNTIF($B$6:$B$305,$B6)&gt;1,"管理番号重複",IF(AND($C6="",OR($D6&lt;&gt;"",$L6&lt;&gt;"",$O6&lt;&gt;"",$R6&lt;&gt;"")),"交付日なしでデータあり",IF(OR(AND($L6&lt;&gt;"",$C6&lt;&gt;"",$L6&lt;$C6),AND($O6&lt;&gt;"",$C6&lt;&gt;"",$O6&lt;$C6),AND($R6&lt;&gt;"",$C6&lt;&gt;"",$R6&lt;$C6)),"交付日前の受領日",IF(OR(AND($L6&lt;&gt;"",$L6&gt;設定!$B$10),AND($O6&lt;&gt;"",$O6&gt;設定!$B$10),AND($R6&lt;&gt;"",$R6&gt;設定!$B$10)),"未来の受領日",IF(AND($AK6&lt;&gt;"",$C6&lt;&gt;"",$AK6&lt;$C6),"交付日前の照合日",IF(AND($AK6="",$AI6&lt;&gt;"","確認済み"),"受領前の照合",IF(AND($AI6="確認済み",$AK6=""),"照合済みで照合日なし",IF(AND($AI6="不備あり",$AR6=""),"不備ありで不備内容なし",IF(AND($L6&lt;&gt;"",$O6&lt;&gt;"",$R6&lt;&gt;"",$AT6="未着対応中"),"全票受領で未着対応中",IF($I6="不明・要確認","ルート不明",IF($J6="","保管場所なし",IF($Z6="","担当者なし",""))))))))))))),"")</f>
        <v/>
      </c>
      <c r="AU6" s="8" t="n"/>
    </row>
    <row r="7">
      <c r="A7" s="4">
        <f>IF($B7="","",ROW()-5)</f>
        <v/>
      </c>
      <c r="B7" s="5" t="n"/>
      <c r="C7" s="6" t="n"/>
      <c r="D7" s="5" t="n"/>
      <c r="E7" s="5" t="n"/>
      <c r="F7" s="5" t="n"/>
      <c r="G7" s="5" t="n"/>
      <c r="H7" s="5" t="n"/>
      <c r="I7" s="5" t="n"/>
      <c r="J7" s="5" t="n"/>
      <c r="K7" s="7">
        <f>IF($C7="","",IF($D7="特別管理",設定!$B$3,設定!$B$2)+$C7)</f>
        <v/>
      </c>
      <c r="L7" s="6" t="n"/>
      <c r="M7" s="7">
        <f>IF($L7="","",EDATE($L7,設定!$B$5*12))</f>
        <v/>
      </c>
      <c r="N7" s="7">
        <f>IF($C7="","",IF($D7="特別管理",設定!$B$3,設定!$B$2)+$C7)</f>
        <v/>
      </c>
      <c r="O7" s="6" t="n"/>
      <c r="P7" s="7">
        <f>IF($O7="","",EDATE($O7,設定!$B$5*12))</f>
        <v/>
      </c>
      <c r="Q7" s="7">
        <f>IF($C7="","",設定!$B$4+$C7)</f>
        <v/>
      </c>
      <c r="R7" s="6" t="n"/>
      <c r="S7" s="7">
        <f>IF($R7="","",EDATE($R7,設定!$B$5*12))</f>
        <v/>
      </c>
      <c r="T7" s="7">
        <f>IF($C7="","",EDATE($C7,設定!$B$5*12))</f>
        <v/>
      </c>
      <c r="U7" s="7">
        <f>IF(COUNT($M7,$P7,$S7,$T7)=0,"",MAX(IF($M7="",0,$M7),IF($P7="",0,$P7),IF($S7="",0,$S7),IF($T7="",0,$T7)))</f>
        <v/>
      </c>
      <c r="V7" s="6" t="n"/>
      <c r="W7" s="5" t="n"/>
      <c r="X7" s="7">
        <f>IF(AND($L7="",$K7&lt;&gt;"",設定!$B$10&gt;$K7),$K7+設定!$B$7,"")</f>
        <v/>
      </c>
      <c r="Y7" s="5" t="n"/>
      <c r="Z7" s="5" t="n"/>
      <c r="AA7" s="5" t="n"/>
      <c r="AB7" s="4">
        <f>IF(AH7=5,"完了",IF(AH7=4,"要確認：区分またはルート未設定",IF(AH7=3,IF(AND(設定!$B$10&gt;$K7,$L7=""),"B2票期限超過",IF(AND(設定!$B$10&gt;$N7,$O7=""),"D票期限超過","E票期限超過")),IF(AH7=2,IF(AND(設定!$B$11&gt;=$K7,$L7=""),"B2票期限間近",IF(AND(設定!$B$11&gt;=$N7,$O7=""),"D票期限間近","E票期限間近")),IF(AH7=1,"E票要確認","確認中")))))</f>
        <v/>
      </c>
      <c r="AC7" s="6" t="n"/>
      <c r="AD7" s="5" t="n"/>
      <c r="AE7" s="4">
        <f>IF($L7&lt;&gt;"","受領",IF($K7="","",IF(設定!$B$10&gt;$K7,"超過",IF(設定!$B$11&gt;=$K7,"間近","OK"))))</f>
        <v/>
      </c>
      <c r="AF7" s="4">
        <f>IF($O7&lt;&gt;"","受領",IF($N7="","",IF(設定!$B$10&gt;$N7,"超過",IF(設定!$B$11&gt;=$N7,"間近","OK"))))</f>
        <v/>
      </c>
      <c r="AG7" s="4">
        <f>IF($R7&lt;&gt;"","受領",IF($Q7="","",IF(設定!$B$10&gt;$Q7,"超過",IF(設定!$B$11&gt;=$Q7,"間近","OK"))))</f>
        <v/>
      </c>
      <c r="AH7" s="4">
        <f>IF($B7="",0,IF(($AA7="全票受領済み")+($L7&lt;&gt;"")*($O7&lt;&gt;"")*($R7&lt;&gt;""),5,IF(($D7="")+($I7="不明・要確認"),4,IF((設定!$B$10&gt;$K7)*($L7="")+(設定!$B$10&gt;$N7)*($O7="")+(設定!$B$10&gt;$Q7)*($R7=""),3,IF((設定!$B$11&gt;=$K7)*($L7="")+(設定!$B$11&gt;=$N7)*($O7="")+(設定!$B$11&gt;=$Q7)*($R7=""),2,IF($Q7="",1,0))))))</f>
        <v/>
      </c>
      <c r="AI7" s="8">
        <f>IFERROR(IF($AK7="","",$AK7+設定!$B$9),"")</f>
        <v/>
      </c>
      <c r="AJ7" s="4" t="n"/>
      <c r="AK7" s="7" t="n"/>
      <c r="AL7" s="4" t="n"/>
      <c r="AM7" s="4" t="n"/>
      <c r="AO7" s="8" t="n"/>
      <c r="AS7" s="8" t="n"/>
      <c r="AT7">
        <f>IFERROR(IF($B7="","",IF(COUNTIF($B$6:$B$305,$B7)&gt;1,"管理番号重複",IF(AND($C7="",OR($D7&lt;&gt;"",$L7&lt;&gt;"",$O7&lt;&gt;"",$R7&lt;&gt;"")),"交付日なしでデータあり",IF(OR(AND($L7&lt;&gt;"",$C7&lt;&gt;"",$L7&lt;$C7),AND($O7&lt;&gt;"",$C7&lt;&gt;"",$O7&lt;$C7),AND($R7&lt;&gt;"",$C7&lt;&gt;"",$R7&lt;$C7)),"交付日前の受領日",IF(OR(AND($L7&lt;&gt;"",$L7&gt;設定!$B$10),AND($O7&lt;&gt;"",$O7&gt;設定!$B$10),AND($R7&lt;&gt;"",$R7&gt;設定!$B$10)),"未来の受領日",IF(AND($AK7&lt;&gt;"",$C7&lt;&gt;"",$AK7&lt;$C7),"交付日前の照合日",IF(AND($AK7="",$AI7&lt;&gt;"","確認済み"),"受領前の照合",IF(AND($AI7="確認済み",$AK7=""),"照合済みで照合日なし",IF(AND($AI7="不備あり",$AR7=""),"不備ありで不備内容なし",IF(AND($L7&lt;&gt;"",$O7&lt;&gt;"",$R7&lt;&gt;"",$AT7="未着対応中"),"全票受領で未着対応中",IF($I7="不明・要確認","ルート不明",IF($J7="","保管場所なし",IF($Z7="","担当者なし",""))))))))))))),"")</f>
        <v/>
      </c>
      <c r="AU7" s="8" t="n"/>
    </row>
    <row r="8">
      <c r="A8" s="4">
        <f>IF($B8="","",ROW()-5)</f>
        <v/>
      </c>
      <c r="B8" s="5" t="n"/>
      <c r="C8" s="6" t="n"/>
      <c r="D8" s="5" t="n"/>
      <c r="E8" s="5" t="n"/>
      <c r="F8" s="5" t="n"/>
      <c r="G8" s="5" t="n"/>
      <c r="H8" s="5" t="n"/>
      <c r="I8" s="5" t="n"/>
      <c r="J8" s="5" t="n"/>
      <c r="K8" s="7">
        <f>IF($C8="","",IF($D8="特別管理",設定!$B$3,設定!$B$2)+$C8)</f>
        <v/>
      </c>
      <c r="L8" s="6" t="n"/>
      <c r="M8" s="7">
        <f>IF($L8="","",EDATE($L8,設定!$B$5*12))</f>
        <v/>
      </c>
      <c r="N8" s="7">
        <f>IF($C8="","",IF($D8="特別管理",設定!$B$3,設定!$B$2)+$C8)</f>
        <v/>
      </c>
      <c r="O8" s="6" t="n"/>
      <c r="P8" s="7">
        <f>IF($O8="","",EDATE($O8,設定!$B$5*12))</f>
        <v/>
      </c>
      <c r="Q8" s="7">
        <f>IF($C8="","",設定!$B$4+$C8)</f>
        <v/>
      </c>
      <c r="R8" s="6" t="n"/>
      <c r="S8" s="7">
        <f>IF($R8="","",EDATE($R8,設定!$B$5*12))</f>
        <v/>
      </c>
      <c r="T8" s="7">
        <f>IF($C8="","",EDATE($C8,設定!$B$5*12))</f>
        <v/>
      </c>
      <c r="U8" s="7">
        <f>IF(COUNT($M8,$P8,$S8,$T8)=0,"",MAX(IF($M8="",0,$M8),IF($P8="",0,$P8),IF($S8="",0,$S8),IF($T8="",0,$T8)))</f>
        <v/>
      </c>
      <c r="V8" s="6" t="n"/>
      <c r="W8" s="5" t="n"/>
      <c r="X8" s="7">
        <f>IF(AND($L8="",$K8&lt;&gt;"",設定!$B$10&gt;$K8),$K8+設定!$B$7,"")</f>
        <v/>
      </c>
      <c r="Y8" s="5" t="n"/>
      <c r="Z8" s="5" t="n"/>
      <c r="AA8" s="5" t="n"/>
      <c r="AB8" s="4">
        <f>IF(AH8=5,"完了",IF(AH8=4,"要確認：区分またはルート未設定",IF(AH8=3,IF(AND(設定!$B$10&gt;$K8,$L8=""),"B2票期限超過",IF(AND(設定!$B$10&gt;$N8,$O8=""),"D票期限超過","E票期限超過")),IF(AH8=2,IF(AND(設定!$B$11&gt;=$K8,$L8=""),"B2票期限間近",IF(AND(設定!$B$11&gt;=$N8,$O8=""),"D票期限間近","E票期限間近")),IF(AH8=1,"E票要確認","確認中")))))</f>
        <v/>
      </c>
      <c r="AC8" s="6" t="n"/>
      <c r="AD8" s="5" t="n"/>
      <c r="AE8" s="4">
        <f>IF($L8&lt;&gt;"","受領",IF($K8="","",IF(設定!$B$10&gt;$K8,"超過",IF(設定!$B$11&gt;=$K8,"間近","OK"))))</f>
        <v/>
      </c>
      <c r="AF8" s="4">
        <f>IF($O8&lt;&gt;"","受領",IF($N8="","",IF(設定!$B$10&gt;$N8,"超過",IF(設定!$B$11&gt;=$N8,"間近","OK"))))</f>
        <v/>
      </c>
      <c r="AG8" s="4">
        <f>IF($R8&lt;&gt;"","受領",IF($Q8="","",IF(設定!$B$10&gt;$Q8,"超過",IF(設定!$B$11&gt;=$Q8,"間近","OK"))))</f>
        <v/>
      </c>
      <c r="AH8" s="4">
        <f>IF($B8="",0,IF(($AA8="全票受領済み")+($L8&lt;&gt;"")*($O8&lt;&gt;"")*($R8&lt;&gt;""),5,IF(($D8="")+($I8="不明・要確認"),4,IF((設定!$B$10&gt;$K8)*($L8="")+(設定!$B$10&gt;$N8)*($O8="")+(設定!$B$10&gt;$Q8)*($R8=""),3,IF((設定!$B$11&gt;=$K8)*($L8="")+(設定!$B$11&gt;=$N8)*($O8="")+(設定!$B$11&gt;=$Q8)*($R8=""),2,IF($Q8="",1,0))))))</f>
        <v/>
      </c>
      <c r="AI8" s="8">
        <f>IFERROR(IF($AK8="","",$AK8+設定!$B$9),"")</f>
        <v/>
      </c>
      <c r="AJ8" s="4" t="n"/>
      <c r="AK8" s="7" t="n"/>
      <c r="AL8" s="4" t="n"/>
      <c r="AM8" s="4" t="n"/>
      <c r="AO8" s="8" t="n"/>
      <c r="AS8" s="8" t="n"/>
      <c r="AT8">
        <f>IFERROR(IF($B8="","",IF(COUNTIF($B$6:$B$305,$B8)&gt;1,"管理番号重複",IF(AND($C8="",OR($D8&lt;&gt;"",$L8&lt;&gt;"",$O8&lt;&gt;"",$R8&lt;&gt;"")),"交付日なしでデータあり",IF(OR(AND($L8&lt;&gt;"",$C8&lt;&gt;"",$L8&lt;$C8),AND($O8&lt;&gt;"",$C8&lt;&gt;"",$O8&lt;$C8),AND($R8&lt;&gt;"",$C8&lt;&gt;"",$R8&lt;$C8)),"交付日前の受領日",IF(OR(AND($L8&lt;&gt;"",$L8&gt;設定!$B$10),AND($O8&lt;&gt;"",$O8&gt;設定!$B$10),AND($R8&lt;&gt;"",$R8&gt;設定!$B$10)),"未来の受領日",IF(AND($AK8&lt;&gt;"",$C8&lt;&gt;"",$AK8&lt;$C8),"交付日前の照合日",IF(AND($AK8="",$AI8&lt;&gt;"","確認済み"),"受領前の照合",IF(AND($AI8="確認済み",$AK8=""),"照合済みで照合日なし",IF(AND($AI8="不備あり",$AR8=""),"不備ありで不備内容なし",IF(AND($L8&lt;&gt;"",$O8&lt;&gt;"",$R8&lt;&gt;"",$AT8="未着対応中"),"全票受領で未着対応中",IF($I8="不明・要確認","ルート不明",IF($J8="","保管場所なし",IF($Z8="","担当者なし",""))))))))))))),"")</f>
        <v/>
      </c>
      <c r="AU8" s="8" t="n"/>
    </row>
    <row r="9">
      <c r="A9" s="4">
        <f>IF($B9="","",ROW()-5)</f>
        <v/>
      </c>
      <c r="B9" s="5" t="n"/>
      <c r="C9" s="6" t="n"/>
      <c r="D9" s="5" t="n"/>
      <c r="E9" s="5" t="n"/>
      <c r="F9" s="5" t="n"/>
      <c r="G9" s="5" t="n"/>
      <c r="H9" s="5" t="n"/>
      <c r="I9" s="5" t="n"/>
      <c r="J9" s="5" t="n"/>
      <c r="K9" s="7">
        <f>IF($C9="","",IF($D9="特別管理",設定!$B$3,設定!$B$2)+$C9)</f>
        <v/>
      </c>
      <c r="L9" s="6" t="n"/>
      <c r="M9" s="7">
        <f>IF($L9="","",EDATE($L9,設定!$B$5*12))</f>
        <v/>
      </c>
      <c r="N9" s="7">
        <f>IF($C9="","",IF($D9="特別管理",設定!$B$3,設定!$B$2)+$C9)</f>
        <v/>
      </c>
      <c r="O9" s="6" t="n"/>
      <c r="P9" s="7">
        <f>IF($O9="","",EDATE($O9,設定!$B$5*12))</f>
        <v/>
      </c>
      <c r="Q9" s="7">
        <f>IF($C9="","",設定!$B$4+$C9)</f>
        <v/>
      </c>
      <c r="R9" s="6" t="n"/>
      <c r="S9" s="7">
        <f>IF($R9="","",EDATE($R9,設定!$B$5*12))</f>
        <v/>
      </c>
      <c r="T9" s="7">
        <f>IF($C9="","",EDATE($C9,設定!$B$5*12))</f>
        <v/>
      </c>
      <c r="U9" s="7">
        <f>IF(COUNT($M9,$P9,$S9,$T9)=0,"",MAX(IF($M9="",0,$M9),IF($P9="",0,$P9),IF($S9="",0,$S9),IF($T9="",0,$T9)))</f>
        <v/>
      </c>
      <c r="V9" s="6" t="n"/>
      <c r="W9" s="5" t="n"/>
      <c r="X9" s="7">
        <f>IF(AND($L9="",$K9&lt;&gt;"",設定!$B$10&gt;$K9),$K9+設定!$B$7,"")</f>
        <v/>
      </c>
      <c r="Y9" s="5" t="n"/>
      <c r="Z9" s="5" t="n"/>
      <c r="AA9" s="5" t="n"/>
      <c r="AB9" s="4">
        <f>IF(AH9=5,"完了",IF(AH9=4,"要確認：区分またはルート未設定",IF(AH9=3,IF(AND(設定!$B$10&gt;$K9,$L9=""),"B2票期限超過",IF(AND(設定!$B$10&gt;$N9,$O9=""),"D票期限超過","E票期限超過")),IF(AH9=2,IF(AND(設定!$B$11&gt;=$K9,$L9=""),"B2票期限間近",IF(AND(設定!$B$11&gt;=$N9,$O9=""),"D票期限間近","E票期限間近")),IF(AH9=1,"E票要確認","確認中")))))</f>
        <v/>
      </c>
      <c r="AC9" s="6" t="n"/>
      <c r="AD9" s="5" t="n"/>
      <c r="AE9" s="4">
        <f>IF($L9&lt;&gt;"","受領",IF($K9="","",IF(設定!$B$10&gt;$K9,"超過",IF(設定!$B$11&gt;=$K9,"間近","OK"))))</f>
        <v/>
      </c>
      <c r="AF9" s="4">
        <f>IF($O9&lt;&gt;"","受領",IF($N9="","",IF(設定!$B$10&gt;$N9,"超過",IF(設定!$B$11&gt;=$N9,"間近","OK"))))</f>
        <v/>
      </c>
      <c r="AG9" s="4">
        <f>IF($R9&lt;&gt;"","受領",IF($Q9="","",IF(設定!$B$10&gt;$Q9,"超過",IF(設定!$B$11&gt;=$Q9,"間近","OK"))))</f>
        <v/>
      </c>
      <c r="AH9" s="4">
        <f>IF($B9="",0,IF(($AA9="全票受領済み")+($L9&lt;&gt;"")*($O9&lt;&gt;"")*($R9&lt;&gt;""),5,IF(($D9="")+($I9="不明・要確認"),4,IF((設定!$B$10&gt;$K9)*($L9="")+(設定!$B$10&gt;$N9)*($O9="")+(設定!$B$10&gt;$Q9)*($R9=""),3,IF((設定!$B$11&gt;=$K9)*($L9="")+(設定!$B$11&gt;=$N9)*($O9="")+(設定!$B$11&gt;=$Q9)*($R9=""),2,IF($Q9="",1,0))))))</f>
        <v/>
      </c>
      <c r="AI9" s="8">
        <f>IFERROR(IF($AK9="","",$AK9+設定!$B$9),"")</f>
        <v/>
      </c>
      <c r="AJ9" s="4" t="n"/>
      <c r="AK9" s="7" t="n"/>
      <c r="AL9" s="4" t="n"/>
      <c r="AM9" s="4" t="n"/>
      <c r="AO9" s="8" t="n"/>
      <c r="AS9" s="8" t="n"/>
      <c r="AT9">
        <f>IFERROR(IF($B9="","",IF(COUNTIF($B$6:$B$305,$B9)&gt;1,"管理番号重複",IF(AND($C9="",OR($D9&lt;&gt;"",$L9&lt;&gt;"",$O9&lt;&gt;"",$R9&lt;&gt;"")),"交付日なしでデータあり",IF(OR(AND($L9&lt;&gt;"",$C9&lt;&gt;"",$L9&lt;$C9),AND($O9&lt;&gt;"",$C9&lt;&gt;"",$O9&lt;$C9),AND($R9&lt;&gt;"",$C9&lt;&gt;"",$R9&lt;$C9)),"交付日前の受領日",IF(OR(AND($L9&lt;&gt;"",$L9&gt;設定!$B$10),AND($O9&lt;&gt;"",$O9&gt;設定!$B$10),AND($R9&lt;&gt;"",$R9&gt;設定!$B$10)),"未来の受領日",IF(AND($AK9&lt;&gt;"",$C9&lt;&gt;"",$AK9&lt;$C9),"交付日前の照合日",IF(AND($AK9="",$AI9&lt;&gt;"","確認済み"),"受領前の照合",IF(AND($AI9="確認済み",$AK9=""),"照合済みで照合日なし",IF(AND($AI9="不備あり",$AR9=""),"不備ありで不備内容なし",IF(AND($L9&lt;&gt;"",$O9&lt;&gt;"",$R9&lt;&gt;"",$AT9="未着対応中"),"全票受領で未着対応中",IF($I9="不明・要確認","ルート不明",IF($J9="","保管場所なし",IF($Z9="","担当者なし",""))))))))))))),"")</f>
        <v/>
      </c>
      <c r="AU9" s="8" t="n"/>
    </row>
    <row r="10">
      <c r="A10" s="4">
        <f>IF($B10="","",ROW()-5)</f>
        <v/>
      </c>
      <c r="B10" s="5" t="n"/>
      <c r="C10" s="6" t="n"/>
      <c r="D10" s="5" t="n"/>
      <c r="E10" s="5" t="n"/>
      <c r="F10" s="5" t="n"/>
      <c r="G10" s="5" t="n"/>
      <c r="H10" s="5" t="n"/>
      <c r="I10" s="5" t="n"/>
      <c r="J10" s="5" t="n"/>
      <c r="K10" s="7">
        <f>IF($C10="","",IF($D10="特別管理",設定!$B$3,設定!$B$2)+$C10)</f>
        <v/>
      </c>
      <c r="L10" s="6" t="n"/>
      <c r="M10" s="7">
        <f>IF($L10="","",EDATE($L10,設定!$B$5*12))</f>
        <v/>
      </c>
      <c r="N10" s="7">
        <f>IF($C10="","",IF($D10="特別管理",設定!$B$3,設定!$B$2)+$C10)</f>
        <v/>
      </c>
      <c r="O10" s="6" t="n"/>
      <c r="P10" s="7">
        <f>IF($O10="","",EDATE($O10,設定!$B$5*12))</f>
        <v/>
      </c>
      <c r="Q10" s="7">
        <f>IF($C10="","",設定!$B$4+$C10)</f>
        <v/>
      </c>
      <c r="R10" s="6" t="n"/>
      <c r="S10" s="7">
        <f>IF($R10="","",EDATE($R10,設定!$B$5*12))</f>
        <v/>
      </c>
      <c r="T10" s="7">
        <f>IF($C10="","",EDATE($C10,設定!$B$5*12))</f>
        <v/>
      </c>
      <c r="U10" s="7">
        <f>IF(COUNT($M10,$P10,$S10,$T10)=0,"",MAX(IF($M10="",0,$M10),IF($P10="",0,$P10),IF($S10="",0,$S10),IF($T10="",0,$T10)))</f>
        <v/>
      </c>
      <c r="V10" s="6" t="n"/>
      <c r="W10" s="5" t="n"/>
      <c r="X10" s="7">
        <f>IF(AND($L10="",$K10&lt;&gt;"",設定!$B$10&gt;$K10),$K10+設定!$B$7,"")</f>
        <v/>
      </c>
      <c r="Y10" s="5" t="n"/>
      <c r="Z10" s="5" t="n"/>
      <c r="AA10" s="5" t="n"/>
      <c r="AB10" s="4">
        <f>IF(AH10=5,"完了",IF(AH10=4,"要確認：区分またはルート未設定",IF(AH10=3,IF(AND(設定!$B$10&gt;$K10,$L10=""),"B2票期限超過",IF(AND(設定!$B$10&gt;$N10,$O10=""),"D票期限超過","E票期限超過")),IF(AH10=2,IF(AND(設定!$B$11&gt;=$K10,$L10=""),"B2票期限間近",IF(AND(設定!$B$11&gt;=$N10,$O10=""),"D票期限間近","E票期限間近")),IF(AH10=1,"E票要確認","確認中")))))</f>
        <v/>
      </c>
      <c r="AC10" s="6" t="n"/>
      <c r="AD10" s="5" t="n"/>
      <c r="AE10" s="4">
        <f>IF($L10&lt;&gt;"","受領",IF($K10="","",IF(設定!$B$10&gt;$K10,"超過",IF(設定!$B$11&gt;=$K10,"間近","OK"))))</f>
        <v/>
      </c>
      <c r="AF10" s="4">
        <f>IF($O10&lt;&gt;"","受領",IF($N10="","",IF(設定!$B$10&gt;$N10,"超過",IF(設定!$B$11&gt;=$N10,"間近","OK"))))</f>
        <v/>
      </c>
      <c r="AG10" s="4">
        <f>IF($R10&lt;&gt;"","受領",IF($Q10="","",IF(設定!$B$10&gt;$Q10,"超過",IF(設定!$B$11&gt;=$Q10,"間近","OK"))))</f>
        <v/>
      </c>
      <c r="AH10" s="4">
        <f>IF($B10="",0,IF(($AA10="全票受領済み")+($L10&lt;&gt;"")*($O10&lt;&gt;"")*($R10&lt;&gt;""),5,IF(($D10="")+($I10="不明・要確認"),4,IF((設定!$B$10&gt;$K10)*($L10="")+(設定!$B$10&gt;$N10)*($O10="")+(設定!$B$10&gt;$Q10)*($R10=""),3,IF((設定!$B$11&gt;=$K10)*($L10="")+(設定!$B$11&gt;=$N10)*($O10="")+(設定!$B$11&gt;=$Q10)*($R10=""),2,IF($Q10="",1,0))))))</f>
        <v/>
      </c>
      <c r="AI10" s="8">
        <f>IFERROR(IF($AK10="","",$AK10+設定!$B$9),"")</f>
        <v/>
      </c>
      <c r="AJ10" s="4" t="n"/>
      <c r="AK10" s="7" t="n"/>
      <c r="AL10" s="4" t="n"/>
      <c r="AM10" s="4" t="n"/>
      <c r="AO10" s="8" t="n"/>
      <c r="AS10" s="8" t="n"/>
      <c r="AT10">
        <f>IFERROR(IF($B10="","",IF(COUNTIF($B$6:$B$305,$B10)&gt;1,"管理番号重複",IF(AND($C10="",OR($D10&lt;&gt;"",$L10&lt;&gt;"",$O10&lt;&gt;"",$R10&lt;&gt;"")),"交付日なしでデータあり",IF(OR(AND($L10&lt;&gt;"",$C10&lt;&gt;"",$L10&lt;$C10),AND($O10&lt;&gt;"",$C10&lt;&gt;"",$O10&lt;$C10),AND($R10&lt;&gt;"",$C10&lt;&gt;"",$R10&lt;$C10)),"交付日前の受領日",IF(OR(AND($L10&lt;&gt;"",$L10&gt;設定!$B$10),AND($O10&lt;&gt;"",$O10&gt;設定!$B$10),AND($R10&lt;&gt;"",$R10&gt;設定!$B$10)),"未来の受領日",IF(AND($AK10&lt;&gt;"",$C10&lt;&gt;"",$AK10&lt;$C10),"交付日前の照合日",IF(AND($AK10="",$AI10&lt;&gt;"","確認済み"),"受領前の照合",IF(AND($AI10="確認済み",$AK10=""),"照合済みで照合日なし",IF(AND($AI10="不備あり",$AR10=""),"不備ありで不備内容なし",IF(AND($L10&lt;&gt;"",$O10&lt;&gt;"",$R10&lt;&gt;"",$AT10="未着対応中"),"全票受領で未着対応中",IF($I10="不明・要確認","ルート不明",IF($J10="","保管場所なし",IF($Z10="","担当者なし",""))))))))))))),"")</f>
        <v/>
      </c>
      <c r="AU10" s="8" t="n"/>
    </row>
    <row r="11">
      <c r="A11" s="4">
        <f>IF($B11="","",ROW()-5)</f>
        <v/>
      </c>
      <c r="B11" s="5" t="n"/>
      <c r="C11" s="6" t="n"/>
      <c r="D11" s="5" t="n"/>
      <c r="E11" s="5" t="n"/>
      <c r="F11" s="5" t="n"/>
      <c r="G11" s="5" t="n"/>
      <c r="H11" s="5" t="n"/>
      <c r="I11" s="5" t="n"/>
      <c r="J11" s="5" t="n"/>
      <c r="K11" s="7">
        <f>IF($C11="","",IF($D11="特別管理",設定!$B$3,設定!$B$2)+$C11)</f>
        <v/>
      </c>
      <c r="L11" s="6" t="n"/>
      <c r="M11" s="7">
        <f>IF($L11="","",EDATE($L11,設定!$B$5*12))</f>
        <v/>
      </c>
      <c r="N11" s="7">
        <f>IF($C11="","",IF($D11="特別管理",設定!$B$3,設定!$B$2)+$C11)</f>
        <v/>
      </c>
      <c r="O11" s="6" t="n"/>
      <c r="P11" s="7">
        <f>IF($O11="","",EDATE($O11,設定!$B$5*12))</f>
        <v/>
      </c>
      <c r="Q11" s="7">
        <f>IF($C11="","",設定!$B$4+$C11)</f>
        <v/>
      </c>
      <c r="R11" s="6" t="n"/>
      <c r="S11" s="7">
        <f>IF($R11="","",EDATE($R11,設定!$B$5*12))</f>
        <v/>
      </c>
      <c r="T11" s="7">
        <f>IF($C11="","",EDATE($C11,設定!$B$5*12))</f>
        <v/>
      </c>
      <c r="U11" s="7">
        <f>IF(COUNT($M11,$P11,$S11,$T11)=0,"",MAX(IF($M11="",0,$M11),IF($P11="",0,$P11),IF($S11="",0,$S11),IF($T11="",0,$T11)))</f>
        <v/>
      </c>
      <c r="V11" s="6" t="n"/>
      <c r="W11" s="5" t="n"/>
      <c r="X11" s="7">
        <f>IF(AND($L11="",$K11&lt;&gt;"",設定!$B$10&gt;$K11),$K11+設定!$B$7,"")</f>
        <v/>
      </c>
      <c r="Y11" s="5" t="n"/>
      <c r="Z11" s="5" t="n"/>
      <c r="AA11" s="5" t="n"/>
      <c r="AB11" s="4">
        <f>IF(AH11=5,"完了",IF(AH11=4,"要確認：区分またはルート未設定",IF(AH11=3,IF(AND(設定!$B$10&gt;$K11,$L11=""),"B2票期限超過",IF(AND(設定!$B$10&gt;$N11,$O11=""),"D票期限超過","E票期限超過")),IF(AH11=2,IF(AND(設定!$B$11&gt;=$K11,$L11=""),"B2票期限間近",IF(AND(設定!$B$11&gt;=$N11,$O11=""),"D票期限間近","E票期限間近")),IF(AH11=1,"E票要確認","確認中")))))</f>
        <v/>
      </c>
      <c r="AC11" s="6" t="n"/>
      <c r="AD11" s="5" t="n"/>
      <c r="AE11" s="4">
        <f>IF($L11&lt;&gt;"","受領",IF($K11="","",IF(設定!$B$10&gt;$K11,"超過",IF(設定!$B$11&gt;=$K11,"間近","OK"))))</f>
        <v/>
      </c>
      <c r="AF11" s="4">
        <f>IF($O11&lt;&gt;"","受領",IF($N11="","",IF(設定!$B$10&gt;$N11,"超過",IF(設定!$B$11&gt;=$N11,"間近","OK"))))</f>
        <v/>
      </c>
      <c r="AG11" s="4">
        <f>IF($R11&lt;&gt;"","受領",IF($Q11="","",IF(設定!$B$10&gt;$Q11,"超過",IF(設定!$B$11&gt;=$Q11,"間近","OK"))))</f>
        <v/>
      </c>
      <c r="AH11" s="4">
        <f>IF($B11="",0,IF(($AA11="全票受領済み")+($L11&lt;&gt;"")*($O11&lt;&gt;"")*($R11&lt;&gt;""),5,IF(($D11="")+($I11="不明・要確認"),4,IF((設定!$B$10&gt;$K11)*($L11="")+(設定!$B$10&gt;$N11)*($O11="")+(設定!$B$10&gt;$Q11)*($R11=""),3,IF((設定!$B$11&gt;=$K11)*($L11="")+(設定!$B$11&gt;=$N11)*($O11="")+(設定!$B$11&gt;=$Q11)*($R11=""),2,IF($Q11="",1,0))))))</f>
        <v/>
      </c>
      <c r="AI11" s="8">
        <f>IFERROR(IF($AK11="","",$AK11+設定!$B$9),"")</f>
        <v/>
      </c>
      <c r="AJ11" s="4" t="n"/>
      <c r="AK11" s="7" t="n"/>
      <c r="AL11" s="4" t="n"/>
      <c r="AM11" s="4" t="n"/>
      <c r="AO11" s="8" t="n"/>
      <c r="AS11" s="8" t="n"/>
      <c r="AT11">
        <f>IFERROR(IF($B11="","",IF(COUNTIF($B$6:$B$305,$B11)&gt;1,"管理番号重複",IF(AND($C11="",OR($D11&lt;&gt;"",$L11&lt;&gt;"",$O11&lt;&gt;"",$R11&lt;&gt;"")),"交付日なしでデータあり",IF(OR(AND($L11&lt;&gt;"",$C11&lt;&gt;"",$L11&lt;$C11),AND($O11&lt;&gt;"",$C11&lt;&gt;"",$O11&lt;$C11),AND($R11&lt;&gt;"",$C11&lt;&gt;"",$R11&lt;$C11)),"交付日前の受領日",IF(OR(AND($L11&lt;&gt;"",$L11&gt;設定!$B$10),AND($O11&lt;&gt;"",$O11&gt;設定!$B$10),AND($R11&lt;&gt;"",$R11&gt;設定!$B$10)),"未来の受領日",IF(AND($AK11&lt;&gt;"",$C11&lt;&gt;"",$AK11&lt;$C11),"交付日前の照合日",IF(AND($AK11="",$AI11&lt;&gt;"","確認済み"),"受領前の照合",IF(AND($AI11="確認済み",$AK11=""),"照合済みで照合日なし",IF(AND($AI11="不備あり",$AR11=""),"不備ありで不備内容なし",IF(AND($L11&lt;&gt;"",$O11&lt;&gt;"",$R11&lt;&gt;"",$AT11="未着対応中"),"全票受領で未着対応中",IF($I11="不明・要確認","ルート不明",IF($J11="","保管場所なし",IF($Z11="","担当者なし",""))))))))))))),"")</f>
        <v/>
      </c>
      <c r="AU11" s="8" t="n"/>
    </row>
    <row r="12">
      <c r="A12" s="4">
        <f>IF($B12="","",ROW()-5)</f>
        <v/>
      </c>
      <c r="B12" s="5" t="n"/>
      <c r="C12" s="6" t="n"/>
      <c r="D12" s="5" t="n"/>
      <c r="E12" s="5" t="n"/>
      <c r="F12" s="5" t="n"/>
      <c r="G12" s="5" t="n"/>
      <c r="H12" s="5" t="n"/>
      <c r="I12" s="5" t="n"/>
      <c r="J12" s="5" t="n"/>
      <c r="K12" s="7">
        <f>IF($C12="","",IF($D12="特別管理",設定!$B$3,設定!$B$2)+$C12)</f>
        <v/>
      </c>
      <c r="L12" s="6" t="n"/>
      <c r="M12" s="7">
        <f>IF($L12="","",EDATE($L12,設定!$B$5*12))</f>
        <v/>
      </c>
      <c r="N12" s="7">
        <f>IF($C12="","",IF($D12="特別管理",設定!$B$3,設定!$B$2)+$C12)</f>
        <v/>
      </c>
      <c r="O12" s="6" t="n"/>
      <c r="P12" s="7">
        <f>IF($O12="","",EDATE($O12,設定!$B$5*12))</f>
        <v/>
      </c>
      <c r="Q12" s="7">
        <f>IF($C12="","",設定!$B$4+$C12)</f>
        <v/>
      </c>
      <c r="R12" s="6" t="n"/>
      <c r="S12" s="7">
        <f>IF($R12="","",EDATE($R12,設定!$B$5*12))</f>
        <v/>
      </c>
      <c r="T12" s="7">
        <f>IF($C12="","",EDATE($C12,設定!$B$5*12))</f>
        <v/>
      </c>
      <c r="U12" s="7">
        <f>IF(COUNT($M12,$P12,$S12,$T12)=0,"",MAX(IF($M12="",0,$M12),IF($P12="",0,$P12),IF($S12="",0,$S12),IF($T12="",0,$T12)))</f>
        <v/>
      </c>
      <c r="V12" s="6" t="n"/>
      <c r="W12" s="5" t="n"/>
      <c r="X12" s="7">
        <f>IF(AND($L12="",$K12&lt;&gt;"",設定!$B$10&gt;$K12),$K12+設定!$B$7,"")</f>
        <v/>
      </c>
      <c r="Y12" s="5" t="n"/>
      <c r="Z12" s="5" t="n"/>
      <c r="AA12" s="5" t="n"/>
      <c r="AB12" s="4">
        <f>IF(AH12=5,"完了",IF(AH12=4,"要確認：区分またはルート未設定",IF(AH12=3,IF(AND(設定!$B$10&gt;$K12,$L12=""),"B2票期限超過",IF(AND(設定!$B$10&gt;$N12,$O12=""),"D票期限超過","E票期限超過")),IF(AH12=2,IF(AND(設定!$B$11&gt;=$K12,$L12=""),"B2票期限間近",IF(AND(設定!$B$11&gt;=$N12,$O12=""),"D票期限間近","E票期限間近")),IF(AH12=1,"E票要確認","確認中")))))</f>
        <v/>
      </c>
      <c r="AC12" s="6" t="n"/>
      <c r="AD12" s="5" t="n"/>
      <c r="AE12" s="4">
        <f>IF($L12&lt;&gt;"","受領",IF($K12="","",IF(設定!$B$10&gt;$K12,"超過",IF(設定!$B$11&gt;=$K12,"間近","OK"))))</f>
        <v/>
      </c>
      <c r="AF12" s="4">
        <f>IF($O12&lt;&gt;"","受領",IF($N12="","",IF(設定!$B$10&gt;$N12,"超過",IF(設定!$B$11&gt;=$N12,"間近","OK"))))</f>
        <v/>
      </c>
      <c r="AG12" s="4">
        <f>IF($R12&lt;&gt;"","受領",IF($Q12="","",IF(設定!$B$10&gt;$Q12,"超過",IF(設定!$B$11&gt;=$Q12,"間近","OK"))))</f>
        <v/>
      </c>
      <c r="AH12" s="4">
        <f>IF($B12="",0,IF(($AA12="全票受領済み")+($L12&lt;&gt;"")*($O12&lt;&gt;"")*($R12&lt;&gt;""),5,IF(($D12="")+($I12="不明・要確認"),4,IF((設定!$B$10&gt;$K12)*($L12="")+(設定!$B$10&gt;$N12)*($O12="")+(設定!$B$10&gt;$Q12)*($R12=""),3,IF((設定!$B$11&gt;=$K12)*($L12="")+(設定!$B$11&gt;=$N12)*($O12="")+(設定!$B$11&gt;=$Q12)*($R12=""),2,IF($Q12="",1,0))))))</f>
        <v/>
      </c>
      <c r="AI12" s="8">
        <f>IFERROR(IF($AK12="","",$AK12+設定!$B$9),"")</f>
        <v/>
      </c>
      <c r="AJ12" s="4" t="n"/>
      <c r="AK12" s="7" t="n"/>
      <c r="AL12" s="4" t="n"/>
      <c r="AM12" s="4" t="n"/>
      <c r="AO12" s="8" t="n"/>
      <c r="AS12" s="8" t="n"/>
      <c r="AT12">
        <f>IFERROR(IF($B12="","",IF(COUNTIF($B$6:$B$305,$B12)&gt;1,"管理番号重複",IF(AND($C12="",OR($D12&lt;&gt;"",$L12&lt;&gt;"",$O12&lt;&gt;"",$R12&lt;&gt;"")),"交付日なしでデータあり",IF(OR(AND($L12&lt;&gt;"",$C12&lt;&gt;"",$L12&lt;$C12),AND($O12&lt;&gt;"",$C12&lt;&gt;"",$O12&lt;$C12),AND($R12&lt;&gt;"",$C12&lt;&gt;"",$R12&lt;$C12)),"交付日前の受領日",IF(OR(AND($L12&lt;&gt;"",$L12&gt;設定!$B$10),AND($O12&lt;&gt;"",$O12&gt;設定!$B$10),AND($R12&lt;&gt;"",$R12&gt;設定!$B$10)),"未来の受領日",IF(AND($AK12&lt;&gt;"",$C12&lt;&gt;"",$AK12&lt;$C12),"交付日前の照合日",IF(AND($AK12="",$AI12&lt;&gt;"","確認済み"),"受領前の照合",IF(AND($AI12="確認済み",$AK12=""),"照合済みで照合日なし",IF(AND($AI12="不備あり",$AR12=""),"不備ありで不備内容なし",IF(AND($L12&lt;&gt;"",$O12&lt;&gt;"",$R12&lt;&gt;"",$AT12="未着対応中"),"全票受領で未着対応中",IF($I12="不明・要確認","ルート不明",IF($J12="","保管場所なし",IF($Z12="","担当者なし",""))))))))))))),"")</f>
        <v/>
      </c>
      <c r="AU12" s="8" t="n"/>
    </row>
    <row r="13">
      <c r="A13" s="4">
        <f>IF($B13="","",ROW()-5)</f>
        <v/>
      </c>
      <c r="B13" s="5" t="n"/>
      <c r="C13" s="6" t="n"/>
      <c r="D13" s="5" t="n"/>
      <c r="E13" s="5" t="n"/>
      <c r="F13" s="5" t="n"/>
      <c r="G13" s="5" t="n"/>
      <c r="H13" s="5" t="n"/>
      <c r="I13" s="5" t="n"/>
      <c r="J13" s="5" t="n"/>
      <c r="K13" s="7">
        <f>IF($C13="","",IF($D13="特別管理",設定!$B$3,設定!$B$2)+$C13)</f>
        <v/>
      </c>
      <c r="L13" s="6" t="n"/>
      <c r="M13" s="7">
        <f>IF($L13="","",EDATE($L13,設定!$B$5*12))</f>
        <v/>
      </c>
      <c r="N13" s="7">
        <f>IF($C13="","",IF($D13="特別管理",設定!$B$3,設定!$B$2)+$C13)</f>
        <v/>
      </c>
      <c r="O13" s="6" t="n"/>
      <c r="P13" s="7">
        <f>IF($O13="","",EDATE($O13,設定!$B$5*12))</f>
        <v/>
      </c>
      <c r="Q13" s="7">
        <f>IF($C13="","",設定!$B$4+$C13)</f>
        <v/>
      </c>
      <c r="R13" s="6" t="n"/>
      <c r="S13" s="7">
        <f>IF($R13="","",EDATE($R13,設定!$B$5*12))</f>
        <v/>
      </c>
      <c r="T13" s="7">
        <f>IF($C13="","",EDATE($C13,設定!$B$5*12))</f>
        <v/>
      </c>
      <c r="U13" s="7">
        <f>IF(COUNT($M13,$P13,$S13,$T13)=0,"",MAX(IF($M13="",0,$M13),IF($P13="",0,$P13),IF($S13="",0,$S13),IF($T13="",0,$T13)))</f>
        <v/>
      </c>
      <c r="V13" s="6" t="n"/>
      <c r="W13" s="5" t="n"/>
      <c r="X13" s="7">
        <f>IF(AND($L13="",$K13&lt;&gt;"",設定!$B$10&gt;$K13),$K13+設定!$B$7,"")</f>
        <v/>
      </c>
      <c r="Y13" s="5" t="n"/>
      <c r="Z13" s="5" t="n"/>
      <c r="AA13" s="5" t="n"/>
      <c r="AB13" s="4">
        <f>IF(AH13=5,"完了",IF(AH13=4,"要確認：区分またはルート未設定",IF(AH13=3,IF(AND(設定!$B$10&gt;$K13,$L13=""),"B2票期限超過",IF(AND(設定!$B$10&gt;$N13,$O13=""),"D票期限超過","E票期限超過")),IF(AH13=2,IF(AND(設定!$B$11&gt;=$K13,$L13=""),"B2票期限間近",IF(AND(設定!$B$11&gt;=$N13,$O13=""),"D票期限間近","E票期限間近")),IF(AH13=1,"E票要確認","確認中")))))</f>
        <v/>
      </c>
      <c r="AC13" s="6" t="n"/>
      <c r="AD13" s="5" t="n"/>
      <c r="AE13" s="4">
        <f>IF($L13&lt;&gt;"","受領",IF($K13="","",IF(設定!$B$10&gt;$K13,"超過",IF(設定!$B$11&gt;=$K13,"間近","OK"))))</f>
        <v/>
      </c>
      <c r="AF13" s="4">
        <f>IF($O13&lt;&gt;"","受領",IF($N13="","",IF(設定!$B$10&gt;$N13,"超過",IF(設定!$B$11&gt;=$N13,"間近","OK"))))</f>
        <v/>
      </c>
      <c r="AG13" s="4">
        <f>IF($R13&lt;&gt;"","受領",IF($Q13="","",IF(設定!$B$10&gt;$Q13,"超過",IF(設定!$B$11&gt;=$Q13,"間近","OK"))))</f>
        <v/>
      </c>
      <c r="AH13" s="4">
        <f>IF($B13="",0,IF(($AA13="全票受領済み")+($L13&lt;&gt;"")*($O13&lt;&gt;"")*($R13&lt;&gt;""),5,IF(($D13="")+($I13="不明・要確認"),4,IF((設定!$B$10&gt;$K13)*($L13="")+(設定!$B$10&gt;$N13)*($O13="")+(設定!$B$10&gt;$Q13)*($R13=""),3,IF((設定!$B$11&gt;=$K13)*($L13="")+(設定!$B$11&gt;=$N13)*($O13="")+(設定!$B$11&gt;=$Q13)*($R13=""),2,IF($Q13="",1,0))))))</f>
        <v/>
      </c>
      <c r="AI13" s="8">
        <f>IFERROR(IF($AK13="","",$AK13+設定!$B$9),"")</f>
        <v/>
      </c>
      <c r="AJ13" s="4" t="n"/>
      <c r="AK13" s="7" t="n"/>
      <c r="AL13" s="4" t="n"/>
      <c r="AM13" s="4" t="n"/>
      <c r="AO13" s="8" t="n"/>
      <c r="AS13" s="8" t="n"/>
      <c r="AT13">
        <f>IFERROR(IF($B13="","",IF(COUNTIF($B$6:$B$305,$B13)&gt;1,"管理番号重複",IF(AND($C13="",OR($D13&lt;&gt;"",$L13&lt;&gt;"",$O13&lt;&gt;"",$R13&lt;&gt;"")),"交付日なしでデータあり",IF(OR(AND($L13&lt;&gt;"",$C13&lt;&gt;"",$L13&lt;$C13),AND($O13&lt;&gt;"",$C13&lt;&gt;"",$O13&lt;$C13),AND($R13&lt;&gt;"",$C13&lt;&gt;"",$R13&lt;$C13)),"交付日前の受領日",IF(OR(AND($L13&lt;&gt;"",$L13&gt;設定!$B$10),AND($O13&lt;&gt;"",$O13&gt;設定!$B$10),AND($R13&lt;&gt;"",$R13&gt;設定!$B$10)),"未来の受領日",IF(AND($AK13&lt;&gt;"",$C13&lt;&gt;"",$AK13&lt;$C13),"交付日前の照合日",IF(AND($AK13="",$AI13&lt;&gt;"","確認済み"),"受領前の照合",IF(AND($AI13="確認済み",$AK13=""),"照合済みで照合日なし",IF(AND($AI13="不備あり",$AR13=""),"不備ありで不備内容なし",IF(AND($L13&lt;&gt;"",$O13&lt;&gt;"",$R13&lt;&gt;"",$AT13="未着対応中"),"全票受領で未着対応中",IF($I13="不明・要確認","ルート不明",IF($J13="","保管場所なし",IF($Z13="","担当者なし",""))))))))))))),"")</f>
        <v/>
      </c>
      <c r="AU13" s="8" t="n"/>
    </row>
    <row r="14">
      <c r="A14" s="4">
        <f>IF($B14="","",ROW()-5)</f>
        <v/>
      </c>
      <c r="B14" s="5" t="n"/>
      <c r="C14" s="6" t="n"/>
      <c r="D14" s="5" t="n"/>
      <c r="E14" s="5" t="n"/>
      <c r="F14" s="5" t="n"/>
      <c r="G14" s="5" t="n"/>
      <c r="H14" s="5" t="n"/>
      <c r="I14" s="5" t="n"/>
      <c r="J14" s="5" t="n"/>
      <c r="K14" s="7">
        <f>IF($C14="","",IF($D14="特別管理",設定!$B$3,設定!$B$2)+$C14)</f>
        <v/>
      </c>
      <c r="L14" s="6" t="n"/>
      <c r="M14" s="7">
        <f>IF($L14="","",EDATE($L14,設定!$B$5*12))</f>
        <v/>
      </c>
      <c r="N14" s="7">
        <f>IF($C14="","",IF($D14="特別管理",設定!$B$3,設定!$B$2)+$C14)</f>
        <v/>
      </c>
      <c r="O14" s="6" t="n"/>
      <c r="P14" s="7">
        <f>IF($O14="","",EDATE($O14,設定!$B$5*12))</f>
        <v/>
      </c>
      <c r="Q14" s="7">
        <f>IF($C14="","",設定!$B$4+$C14)</f>
        <v/>
      </c>
      <c r="R14" s="6" t="n"/>
      <c r="S14" s="7">
        <f>IF($R14="","",EDATE($R14,設定!$B$5*12))</f>
        <v/>
      </c>
      <c r="T14" s="7">
        <f>IF($C14="","",EDATE($C14,設定!$B$5*12))</f>
        <v/>
      </c>
      <c r="U14" s="7">
        <f>IF(COUNT($M14,$P14,$S14,$T14)=0,"",MAX(IF($M14="",0,$M14),IF($P14="",0,$P14),IF($S14="",0,$S14),IF($T14="",0,$T14)))</f>
        <v/>
      </c>
      <c r="V14" s="6" t="n"/>
      <c r="W14" s="5" t="n"/>
      <c r="X14" s="7">
        <f>IF(AND($L14="",$K14&lt;&gt;"",設定!$B$10&gt;$K14),$K14+設定!$B$7,"")</f>
        <v/>
      </c>
      <c r="Y14" s="5" t="n"/>
      <c r="Z14" s="5" t="n"/>
      <c r="AA14" s="5" t="n"/>
      <c r="AB14" s="4">
        <f>IF(AH14=5,"完了",IF(AH14=4,"要確認：区分またはルート未設定",IF(AH14=3,IF(AND(設定!$B$10&gt;$K14,$L14=""),"B2票期限超過",IF(AND(設定!$B$10&gt;$N14,$O14=""),"D票期限超過","E票期限超過")),IF(AH14=2,IF(AND(設定!$B$11&gt;=$K14,$L14=""),"B2票期限間近",IF(AND(設定!$B$11&gt;=$N14,$O14=""),"D票期限間近","E票期限間近")),IF(AH14=1,"E票要確認","確認中")))))</f>
        <v/>
      </c>
      <c r="AC14" s="6" t="n"/>
      <c r="AD14" s="5" t="n"/>
      <c r="AE14" s="4">
        <f>IF($L14&lt;&gt;"","受領",IF($K14="","",IF(設定!$B$10&gt;$K14,"超過",IF(設定!$B$11&gt;=$K14,"間近","OK"))))</f>
        <v/>
      </c>
      <c r="AF14" s="4">
        <f>IF($O14&lt;&gt;"","受領",IF($N14="","",IF(設定!$B$10&gt;$N14,"超過",IF(設定!$B$11&gt;=$N14,"間近","OK"))))</f>
        <v/>
      </c>
      <c r="AG14" s="4">
        <f>IF($R14&lt;&gt;"","受領",IF($Q14="","",IF(設定!$B$10&gt;$Q14,"超過",IF(設定!$B$11&gt;=$Q14,"間近","OK"))))</f>
        <v/>
      </c>
      <c r="AH14" s="4">
        <f>IF($B14="",0,IF(($AA14="全票受領済み")+($L14&lt;&gt;"")*($O14&lt;&gt;"")*($R14&lt;&gt;""),5,IF(($D14="")+($I14="不明・要確認"),4,IF((設定!$B$10&gt;$K14)*($L14="")+(設定!$B$10&gt;$N14)*($O14="")+(設定!$B$10&gt;$Q14)*($R14=""),3,IF((設定!$B$11&gt;=$K14)*($L14="")+(設定!$B$11&gt;=$N14)*($O14="")+(設定!$B$11&gt;=$Q14)*($R14=""),2,IF($Q14="",1,0))))))</f>
        <v/>
      </c>
      <c r="AI14" s="8">
        <f>IFERROR(IF($AK14="","",$AK14+設定!$B$9),"")</f>
        <v/>
      </c>
      <c r="AJ14" s="4" t="n"/>
      <c r="AK14" s="7" t="n"/>
      <c r="AL14" s="4" t="n"/>
      <c r="AM14" s="4" t="n"/>
      <c r="AO14" s="8" t="n"/>
      <c r="AS14" s="8" t="n"/>
      <c r="AT14">
        <f>IFERROR(IF($B14="","",IF(COUNTIF($B$6:$B$305,$B14)&gt;1,"管理番号重複",IF(AND($C14="",OR($D14&lt;&gt;"",$L14&lt;&gt;"",$O14&lt;&gt;"",$R14&lt;&gt;"")),"交付日なしでデータあり",IF(OR(AND($L14&lt;&gt;"",$C14&lt;&gt;"",$L14&lt;$C14),AND($O14&lt;&gt;"",$C14&lt;&gt;"",$O14&lt;$C14),AND($R14&lt;&gt;"",$C14&lt;&gt;"",$R14&lt;$C14)),"交付日前の受領日",IF(OR(AND($L14&lt;&gt;"",$L14&gt;設定!$B$10),AND($O14&lt;&gt;"",$O14&gt;設定!$B$10),AND($R14&lt;&gt;"",$R14&gt;設定!$B$10)),"未来の受領日",IF(AND($AK14&lt;&gt;"",$C14&lt;&gt;"",$AK14&lt;$C14),"交付日前の照合日",IF(AND($AK14="",$AI14&lt;&gt;"","確認済み"),"受領前の照合",IF(AND($AI14="確認済み",$AK14=""),"照合済みで照合日なし",IF(AND($AI14="不備あり",$AR14=""),"不備ありで不備内容なし",IF(AND($L14&lt;&gt;"",$O14&lt;&gt;"",$R14&lt;&gt;"",$AT14="未着対応中"),"全票受領で未着対応中",IF($I14="不明・要確認","ルート不明",IF($J14="","保管場所なし",IF($Z14="","担当者なし",""))))))))))))),"")</f>
        <v/>
      </c>
      <c r="AU14" s="8" t="n"/>
    </row>
    <row r="15">
      <c r="A15" s="4">
        <f>IF($B15="","",ROW()-5)</f>
        <v/>
      </c>
      <c r="B15" s="5" t="n"/>
      <c r="C15" s="6" t="n"/>
      <c r="D15" s="5" t="n"/>
      <c r="E15" s="5" t="n"/>
      <c r="F15" s="5" t="n"/>
      <c r="G15" s="5" t="n"/>
      <c r="H15" s="5" t="n"/>
      <c r="I15" s="5" t="n"/>
      <c r="J15" s="5" t="n"/>
      <c r="K15" s="7">
        <f>IF($C15="","",IF($D15="特別管理",設定!$B$3,設定!$B$2)+$C15)</f>
        <v/>
      </c>
      <c r="L15" s="6" t="n"/>
      <c r="M15" s="7">
        <f>IF($L15="","",EDATE($L15,設定!$B$5*12))</f>
        <v/>
      </c>
      <c r="N15" s="7">
        <f>IF($C15="","",IF($D15="特別管理",設定!$B$3,設定!$B$2)+$C15)</f>
        <v/>
      </c>
      <c r="O15" s="6" t="n"/>
      <c r="P15" s="7">
        <f>IF($O15="","",EDATE($O15,設定!$B$5*12))</f>
        <v/>
      </c>
      <c r="Q15" s="7">
        <f>IF($C15="","",設定!$B$4+$C15)</f>
        <v/>
      </c>
      <c r="R15" s="6" t="n"/>
      <c r="S15" s="7">
        <f>IF($R15="","",EDATE($R15,設定!$B$5*12))</f>
        <v/>
      </c>
      <c r="T15" s="7">
        <f>IF($C15="","",EDATE($C15,設定!$B$5*12))</f>
        <v/>
      </c>
      <c r="U15" s="7">
        <f>IF(COUNT($M15,$P15,$S15,$T15)=0,"",MAX(IF($M15="",0,$M15),IF($P15="",0,$P15),IF($S15="",0,$S15),IF($T15="",0,$T15)))</f>
        <v/>
      </c>
      <c r="V15" s="6" t="n"/>
      <c r="W15" s="5" t="n"/>
      <c r="X15" s="7">
        <f>IF(AND($L15="",$K15&lt;&gt;"",設定!$B$10&gt;$K15),$K15+設定!$B$7,"")</f>
        <v/>
      </c>
      <c r="Y15" s="5" t="n"/>
      <c r="Z15" s="5" t="n"/>
      <c r="AA15" s="5" t="n"/>
      <c r="AB15" s="4">
        <f>IF(AH15=5,"完了",IF(AH15=4,"要確認：区分またはルート未設定",IF(AH15=3,IF(AND(設定!$B$10&gt;$K15,$L15=""),"B2票期限超過",IF(AND(設定!$B$10&gt;$N15,$O15=""),"D票期限超過","E票期限超過")),IF(AH15=2,IF(AND(設定!$B$11&gt;=$K15,$L15=""),"B2票期限間近",IF(AND(設定!$B$11&gt;=$N15,$O15=""),"D票期限間近","E票期限間近")),IF(AH15=1,"E票要確認","確認中")))))</f>
        <v/>
      </c>
      <c r="AC15" s="6" t="n"/>
      <c r="AD15" s="5" t="n"/>
      <c r="AE15" s="4">
        <f>IF($L15&lt;&gt;"","受領",IF($K15="","",IF(設定!$B$10&gt;$K15,"超過",IF(設定!$B$11&gt;=$K15,"間近","OK"))))</f>
        <v/>
      </c>
      <c r="AF15" s="4">
        <f>IF($O15&lt;&gt;"","受領",IF($N15="","",IF(設定!$B$10&gt;$N15,"超過",IF(設定!$B$11&gt;=$N15,"間近","OK"))))</f>
        <v/>
      </c>
      <c r="AG15" s="4">
        <f>IF($R15&lt;&gt;"","受領",IF($Q15="","",IF(設定!$B$10&gt;$Q15,"超過",IF(設定!$B$11&gt;=$Q15,"間近","OK"))))</f>
        <v/>
      </c>
      <c r="AH15" s="4">
        <f>IF($B15="",0,IF(($AA15="全票受領済み")+($L15&lt;&gt;"")*($O15&lt;&gt;"")*($R15&lt;&gt;""),5,IF(($D15="")+($I15="不明・要確認"),4,IF((設定!$B$10&gt;$K15)*($L15="")+(設定!$B$10&gt;$N15)*($O15="")+(設定!$B$10&gt;$Q15)*($R15=""),3,IF((設定!$B$11&gt;=$K15)*($L15="")+(設定!$B$11&gt;=$N15)*($O15="")+(設定!$B$11&gt;=$Q15)*($R15=""),2,IF($Q15="",1,0))))))</f>
        <v/>
      </c>
      <c r="AI15" s="8">
        <f>IFERROR(IF($AK15="","",$AK15+設定!$B$9),"")</f>
        <v/>
      </c>
      <c r="AJ15" s="4" t="n"/>
      <c r="AK15" s="7" t="n"/>
      <c r="AL15" s="4" t="n"/>
      <c r="AM15" s="4" t="n"/>
      <c r="AO15" s="8" t="n"/>
      <c r="AS15" s="8" t="n"/>
      <c r="AT15">
        <f>IFERROR(IF($B15="","",IF(COUNTIF($B$6:$B$305,$B15)&gt;1,"管理番号重複",IF(AND($C15="",OR($D15&lt;&gt;"",$L15&lt;&gt;"",$O15&lt;&gt;"",$R15&lt;&gt;"")),"交付日なしでデータあり",IF(OR(AND($L15&lt;&gt;"",$C15&lt;&gt;"",$L15&lt;$C15),AND($O15&lt;&gt;"",$C15&lt;&gt;"",$O15&lt;$C15),AND($R15&lt;&gt;"",$C15&lt;&gt;"",$R15&lt;$C15)),"交付日前の受領日",IF(OR(AND($L15&lt;&gt;"",$L15&gt;設定!$B$10),AND($O15&lt;&gt;"",$O15&gt;設定!$B$10),AND($R15&lt;&gt;"",$R15&gt;設定!$B$10)),"未来の受領日",IF(AND($AK15&lt;&gt;"",$C15&lt;&gt;"",$AK15&lt;$C15),"交付日前の照合日",IF(AND($AK15="",$AI15&lt;&gt;"","確認済み"),"受領前の照合",IF(AND($AI15="確認済み",$AK15=""),"照合済みで照合日なし",IF(AND($AI15="不備あり",$AR15=""),"不備ありで不備内容なし",IF(AND($L15&lt;&gt;"",$O15&lt;&gt;"",$R15&lt;&gt;"",$AT15="未着対応中"),"全票受領で未着対応中",IF($I15="不明・要確認","ルート不明",IF($J15="","保管場所なし",IF($Z15="","担当者なし",""))))))))))))),"")</f>
        <v/>
      </c>
      <c r="AU15" s="8" t="n"/>
    </row>
    <row r="16">
      <c r="A16" s="4">
        <f>IF($B16="","",ROW()-5)</f>
        <v/>
      </c>
      <c r="B16" s="5" t="n"/>
      <c r="C16" s="6" t="n"/>
      <c r="D16" s="5" t="n"/>
      <c r="E16" s="5" t="n"/>
      <c r="F16" s="5" t="n"/>
      <c r="G16" s="5" t="n"/>
      <c r="H16" s="5" t="n"/>
      <c r="I16" s="5" t="n"/>
      <c r="J16" s="5" t="n"/>
      <c r="K16" s="7">
        <f>IF($C16="","",IF($D16="特別管理",設定!$B$3,設定!$B$2)+$C16)</f>
        <v/>
      </c>
      <c r="L16" s="6" t="n"/>
      <c r="M16" s="7">
        <f>IF($L16="","",EDATE($L16,設定!$B$5*12))</f>
        <v/>
      </c>
      <c r="N16" s="7">
        <f>IF($C16="","",IF($D16="特別管理",設定!$B$3,設定!$B$2)+$C16)</f>
        <v/>
      </c>
      <c r="O16" s="6" t="n"/>
      <c r="P16" s="7">
        <f>IF($O16="","",EDATE($O16,設定!$B$5*12))</f>
        <v/>
      </c>
      <c r="Q16" s="7">
        <f>IF($C16="","",設定!$B$4+$C16)</f>
        <v/>
      </c>
      <c r="R16" s="6" t="n"/>
      <c r="S16" s="7">
        <f>IF($R16="","",EDATE($R16,設定!$B$5*12))</f>
        <v/>
      </c>
      <c r="T16" s="7">
        <f>IF($C16="","",EDATE($C16,設定!$B$5*12))</f>
        <v/>
      </c>
      <c r="U16" s="7">
        <f>IF(COUNT($M16,$P16,$S16,$T16)=0,"",MAX(IF($M16="",0,$M16),IF($P16="",0,$P16),IF($S16="",0,$S16),IF($T16="",0,$T16)))</f>
        <v/>
      </c>
      <c r="V16" s="6" t="n"/>
      <c r="W16" s="5" t="n"/>
      <c r="X16" s="7">
        <f>IF(AND($L16="",$K16&lt;&gt;"",設定!$B$10&gt;$K16),$K16+設定!$B$7,"")</f>
        <v/>
      </c>
      <c r="Y16" s="5" t="n"/>
      <c r="Z16" s="5" t="n"/>
      <c r="AA16" s="5" t="n"/>
      <c r="AB16" s="4">
        <f>IF(AH16=5,"完了",IF(AH16=4,"要確認：区分またはルート未設定",IF(AH16=3,IF(AND(設定!$B$10&gt;$K16,$L16=""),"B2票期限超過",IF(AND(設定!$B$10&gt;$N16,$O16=""),"D票期限超過","E票期限超過")),IF(AH16=2,IF(AND(設定!$B$11&gt;=$K16,$L16=""),"B2票期限間近",IF(AND(設定!$B$11&gt;=$N16,$O16=""),"D票期限間近","E票期限間近")),IF(AH16=1,"E票要確認","確認中")))))</f>
        <v/>
      </c>
      <c r="AC16" s="6" t="n"/>
      <c r="AD16" s="5" t="n"/>
      <c r="AE16" s="4">
        <f>IF($L16&lt;&gt;"","受領",IF($K16="","",IF(設定!$B$10&gt;$K16,"超過",IF(設定!$B$11&gt;=$K16,"間近","OK"))))</f>
        <v/>
      </c>
      <c r="AF16" s="4">
        <f>IF($O16&lt;&gt;"","受領",IF($N16="","",IF(設定!$B$10&gt;$N16,"超過",IF(設定!$B$11&gt;=$N16,"間近","OK"))))</f>
        <v/>
      </c>
      <c r="AG16" s="4">
        <f>IF($R16&lt;&gt;"","受領",IF($Q16="","",IF(設定!$B$10&gt;$Q16,"超過",IF(設定!$B$11&gt;=$Q16,"間近","OK"))))</f>
        <v/>
      </c>
      <c r="AH16" s="4">
        <f>IF($B16="",0,IF(($AA16="全票受領済み")+($L16&lt;&gt;"")*($O16&lt;&gt;"")*($R16&lt;&gt;""),5,IF(($D16="")+($I16="不明・要確認"),4,IF((設定!$B$10&gt;$K16)*($L16="")+(設定!$B$10&gt;$N16)*($O16="")+(設定!$B$10&gt;$Q16)*($R16=""),3,IF((設定!$B$11&gt;=$K16)*($L16="")+(設定!$B$11&gt;=$N16)*($O16="")+(設定!$B$11&gt;=$Q16)*($R16=""),2,IF($Q16="",1,0))))))</f>
        <v/>
      </c>
      <c r="AI16" s="8">
        <f>IFERROR(IF($AK16="","",$AK16+設定!$B$9),"")</f>
        <v/>
      </c>
      <c r="AJ16" s="4" t="n"/>
      <c r="AK16" s="7" t="n"/>
      <c r="AL16" s="4" t="n"/>
      <c r="AM16" s="4" t="n"/>
      <c r="AO16" s="8" t="n"/>
      <c r="AS16" s="8" t="n"/>
      <c r="AT16">
        <f>IFERROR(IF($B16="","",IF(COUNTIF($B$6:$B$305,$B16)&gt;1,"管理番号重複",IF(AND($C16="",OR($D16&lt;&gt;"",$L16&lt;&gt;"",$O16&lt;&gt;"",$R16&lt;&gt;"")),"交付日なしでデータあり",IF(OR(AND($L16&lt;&gt;"",$C16&lt;&gt;"",$L16&lt;$C16),AND($O16&lt;&gt;"",$C16&lt;&gt;"",$O16&lt;$C16),AND($R16&lt;&gt;"",$C16&lt;&gt;"",$R16&lt;$C16)),"交付日前の受領日",IF(OR(AND($L16&lt;&gt;"",$L16&gt;設定!$B$10),AND($O16&lt;&gt;"",$O16&gt;設定!$B$10),AND($R16&lt;&gt;"",$R16&gt;設定!$B$10)),"未来の受領日",IF(AND($AK16&lt;&gt;"",$C16&lt;&gt;"",$AK16&lt;$C16),"交付日前の照合日",IF(AND($AK16="",$AI16&lt;&gt;"","確認済み"),"受領前の照合",IF(AND($AI16="確認済み",$AK16=""),"照合済みで照合日なし",IF(AND($AI16="不備あり",$AR16=""),"不備ありで不備内容なし",IF(AND($L16&lt;&gt;"",$O16&lt;&gt;"",$R16&lt;&gt;"",$AT16="未着対応中"),"全票受領で未着対応中",IF($I16="不明・要確認","ルート不明",IF($J16="","保管場所なし",IF($Z16="","担当者なし",""))))))))))))),"")</f>
        <v/>
      </c>
      <c r="AU16" s="8" t="n"/>
    </row>
    <row r="17">
      <c r="A17" s="4">
        <f>IF($B17="","",ROW()-5)</f>
        <v/>
      </c>
      <c r="B17" s="5" t="n"/>
      <c r="C17" s="6" t="n"/>
      <c r="D17" s="5" t="n"/>
      <c r="E17" s="5" t="n"/>
      <c r="F17" s="5" t="n"/>
      <c r="G17" s="5" t="n"/>
      <c r="H17" s="5" t="n"/>
      <c r="I17" s="5" t="n"/>
      <c r="J17" s="5" t="n"/>
      <c r="K17" s="7">
        <f>IF($C17="","",IF($D17="特別管理",設定!$B$3,設定!$B$2)+$C17)</f>
        <v/>
      </c>
      <c r="L17" s="6" t="n"/>
      <c r="M17" s="7">
        <f>IF($L17="","",EDATE($L17,設定!$B$5*12))</f>
        <v/>
      </c>
      <c r="N17" s="7">
        <f>IF($C17="","",IF($D17="特別管理",設定!$B$3,設定!$B$2)+$C17)</f>
        <v/>
      </c>
      <c r="O17" s="6" t="n"/>
      <c r="P17" s="7">
        <f>IF($O17="","",EDATE($O17,設定!$B$5*12))</f>
        <v/>
      </c>
      <c r="Q17" s="7">
        <f>IF($C17="","",設定!$B$4+$C17)</f>
        <v/>
      </c>
      <c r="R17" s="6" t="n"/>
      <c r="S17" s="7">
        <f>IF($R17="","",EDATE($R17,設定!$B$5*12))</f>
        <v/>
      </c>
      <c r="T17" s="7">
        <f>IF($C17="","",EDATE($C17,設定!$B$5*12))</f>
        <v/>
      </c>
      <c r="U17" s="7">
        <f>IF(COUNT($M17,$P17,$S17,$T17)=0,"",MAX(IF($M17="",0,$M17),IF($P17="",0,$P17),IF($S17="",0,$S17),IF($T17="",0,$T17)))</f>
        <v/>
      </c>
      <c r="V17" s="6" t="n"/>
      <c r="W17" s="5" t="n"/>
      <c r="X17" s="7">
        <f>IF(AND($L17="",$K17&lt;&gt;"",設定!$B$10&gt;$K17),$K17+設定!$B$7,"")</f>
        <v/>
      </c>
      <c r="Y17" s="5" t="n"/>
      <c r="Z17" s="5" t="n"/>
      <c r="AA17" s="5" t="n"/>
      <c r="AB17" s="4">
        <f>IF(AH17=5,"完了",IF(AH17=4,"要確認：区分またはルート未設定",IF(AH17=3,IF(AND(設定!$B$10&gt;$K17,$L17=""),"B2票期限超過",IF(AND(設定!$B$10&gt;$N17,$O17=""),"D票期限超過","E票期限超過")),IF(AH17=2,IF(AND(設定!$B$11&gt;=$K17,$L17=""),"B2票期限間近",IF(AND(設定!$B$11&gt;=$N17,$O17=""),"D票期限間近","E票期限間近")),IF(AH17=1,"E票要確認","確認中")))))</f>
        <v/>
      </c>
      <c r="AC17" s="6" t="n"/>
      <c r="AD17" s="5" t="n"/>
      <c r="AE17" s="4">
        <f>IF($L17&lt;&gt;"","受領",IF($K17="","",IF(設定!$B$10&gt;$K17,"超過",IF(設定!$B$11&gt;=$K17,"間近","OK"))))</f>
        <v/>
      </c>
      <c r="AF17" s="4">
        <f>IF($O17&lt;&gt;"","受領",IF($N17="","",IF(設定!$B$10&gt;$N17,"超過",IF(設定!$B$11&gt;=$N17,"間近","OK"))))</f>
        <v/>
      </c>
      <c r="AG17" s="4">
        <f>IF($R17&lt;&gt;"","受領",IF($Q17="","",IF(設定!$B$10&gt;$Q17,"超過",IF(設定!$B$11&gt;=$Q17,"間近","OK"))))</f>
        <v/>
      </c>
      <c r="AH17" s="4">
        <f>IF($B17="",0,IF(($AA17="全票受領済み")+($L17&lt;&gt;"")*($O17&lt;&gt;"")*($R17&lt;&gt;""),5,IF(($D17="")+($I17="不明・要確認"),4,IF((設定!$B$10&gt;$K17)*($L17="")+(設定!$B$10&gt;$N17)*($O17="")+(設定!$B$10&gt;$Q17)*($R17=""),3,IF((設定!$B$11&gt;=$K17)*($L17="")+(設定!$B$11&gt;=$N17)*($O17="")+(設定!$B$11&gt;=$Q17)*($R17=""),2,IF($Q17="",1,0))))))</f>
        <v/>
      </c>
      <c r="AI17" s="8">
        <f>IFERROR(IF($AK17="","",$AK17+設定!$B$9),"")</f>
        <v/>
      </c>
      <c r="AJ17" s="4" t="n"/>
      <c r="AK17" s="7" t="n"/>
      <c r="AL17" s="4" t="n"/>
      <c r="AM17" s="4" t="n"/>
      <c r="AO17" s="8" t="n"/>
      <c r="AS17" s="8" t="n"/>
      <c r="AT17">
        <f>IFERROR(IF($B17="","",IF(COUNTIF($B$6:$B$305,$B17)&gt;1,"管理番号重複",IF(AND($C17="",OR($D17&lt;&gt;"",$L17&lt;&gt;"",$O17&lt;&gt;"",$R17&lt;&gt;"")),"交付日なしでデータあり",IF(OR(AND($L17&lt;&gt;"",$C17&lt;&gt;"",$L17&lt;$C17),AND($O17&lt;&gt;"",$C17&lt;&gt;"",$O17&lt;$C17),AND($R17&lt;&gt;"",$C17&lt;&gt;"",$R17&lt;$C17)),"交付日前の受領日",IF(OR(AND($L17&lt;&gt;"",$L17&gt;設定!$B$10),AND($O17&lt;&gt;"",$O17&gt;設定!$B$10),AND($R17&lt;&gt;"",$R17&gt;設定!$B$10)),"未来の受領日",IF(AND($AK17&lt;&gt;"",$C17&lt;&gt;"",$AK17&lt;$C17),"交付日前の照合日",IF(AND($AK17="",$AI17&lt;&gt;"","確認済み"),"受領前の照合",IF(AND($AI17="確認済み",$AK17=""),"照合済みで照合日なし",IF(AND($AI17="不備あり",$AR17=""),"不備ありで不備内容なし",IF(AND($L17&lt;&gt;"",$O17&lt;&gt;"",$R17&lt;&gt;"",$AT17="未着対応中"),"全票受領で未着対応中",IF($I17="不明・要確認","ルート不明",IF($J17="","保管場所なし",IF($Z17="","担当者なし",""))))))))))))),"")</f>
        <v/>
      </c>
      <c r="AU17" s="8" t="n"/>
    </row>
    <row r="18">
      <c r="A18" s="4">
        <f>IF($B18="","",ROW()-5)</f>
        <v/>
      </c>
      <c r="B18" s="5" t="n"/>
      <c r="C18" s="6" t="n"/>
      <c r="D18" s="5" t="n"/>
      <c r="E18" s="5" t="n"/>
      <c r="F18" s="5" t="n"/>
      <c r="G18" s="5" t="n"/>
      <c r="H18" s="5" t="n"/>
      <c r="I18" s="5" t="n"/>
      <c r="J18" s="5" t="n"/>
      <c r="K18" s="7">
        <f>IF($C18="","",IF($D18="特別管理",設定!$B$3,設定!$B$2)+$C18)</f>
        <v/>
      </c>
      <c r="L18" s="6" t="n"/>
      <c r="M18" s="7">
        <f>IF($L18="","",EDATE($L18,設定!$B$5*12))</f>
        <v/>
      </c>
      <c r="N18" s="7">
        <f>IF($C18="","",IF($D18="特別管理",設定!$B$3,設定!$B$2)+$C18)</f>
        <v/>
      </c>
      <c r="O18" s="6" t="n"/>
      <c r="P18" s="7">
        <f>IF($O18="","",EDATE($O18,設定!$B$5*12))</f>
        <v/>
      </c>
      <c r="Q18" s="7">
        <f>IF($C18="","",設定!$B$4+$C18)</f>
        <v/>
      </c>
      <c r="R18" s="6" t="n"/>
      <c r="S18" s="7">
        <f>IF($R18="","",EDATE($R18,設定!$B$5*12))</f>
        <v/>
      </c>
      <c r="T18" s="7">
        <f>IF($C18="","",EDATE($C18,設定!$B$5*12))</f>
        <v/>
      </c>
      <c r="U18" s="7">
        <f>IF(COUNT($M18,$P18,$S18,$T18)=0,"",MAX(IF($M18="",0,$M18),IF($P18="",0,$P18),IF($S18="",0,$S18),IF($T18="",0,$T18)))</f>
        <v/>
      </c>
      <c r="V18" s="6" t="n"/>
      <c r="W18" s="5" t="n"/>
      <c r="X18" s="7">
        <f>IF(AND($L18="",$K18&lt;&gt;"",設定!$B$10&gt;$K18),$K18+設定!$B$7,"")</f>
        <v/>
      </c>
      <c r="Y18" s="5" t="n"/>
      <c r="Z18" s="5" t="n"/>
      <c r="AA18" s="5" t="n"/>
      <c r="AB18" s="4">
        <f>IF(AH18=5,"完了",IF(AH18=4,"要確認：区分またはルート未設定",IF(AH18=3,IF(AND(設定!$B$10&gt;$K18,$L18=""),"B2票期限超過",IF(AND(設定!$B$10&gt;$N18,$O18=""),"D票期限超過","E票期限超過")),IF(AH18=2,IF(AND(設定!$B$11&gt;=$K18,$L18=""),"B2票期限間近",IF(AND(設定!$B$11&gt;=$N18,$O18=""),"D票期限間近","E票期限間近")),IF(AH18=1,"E票要確認","確認中")))))</f>
        <v/>
      </c>
      <c r="AC18" s="6" t="n"/>
      <c r="AD18" s="5" t="n"/>
      <c r="AE18" s="4">
        <f>IF($L18&lt;&gt;"","受領",IF($K18="","",IF(設定!$B$10&gt;$K18,"超過",IF(設定!$B$11&gt;=$K18,"間近","OK"))))</f>
        <v/>
      </c>
      <c r="AF18" s="4">
        <f>IF($O18&lt;&gt;"","受領",IF($N18="","",IF(設定!$B$10&gt;$N18,"超過",IF(設定!$B$11&gt;=$N18,"間近","OK"))))</f>
        <v/>
      </c>
      <c r="AG18" s="4">
        <f>IF($R18&lt;&gt;"","受領",IF($Q18="","",IF(設定!$B$10&gt;$Q18,"超過",IF(設定!$B$11&gt;=$Q18,"間近","OK"))))</f>
        <v/>
      </c>
      <c r="AH18" s="4">
        <f>IF($B18="",0,IF(($AA18="全票受領済み")+($L18&lt;&gt;"")*($O18&lt;&gt;"")*($R18&lt;&gt;""),5,IF(($D18="")+($I18="不明・要確認"),4,IF((設定!$B$10&gt;$K18)*($L18="")+(設定!$B$10&gt;$N18)*($O18="")+(設定!$B$10&gt;$Q18)*($R18=""),3,IF((設定!$B$11&gt;=$K18)*($L18="")+(設定!$B$11&gt;=$N18)*($O18="")+(設定!$B$11&gt;=$Q18)*($R18=""),2,IF($Q18="",1,0))))))</f>
        <v/>
      </c>
      <c r="AI18" s="8">
        <f>IFERROR(IF($AK18="","",$AK18+設定!$B$9),"")</f>
        <v/>
      </c>
      <c r="AJ18" s="4" t="n"/>
      <c r="AK18" s="7" t="n"/>
      <c r="AL18" s="4" t="n"/>
      <c r="AM18" s="4" t="n"/>
      <c r="AO18" s="8" t="n"/>
      <c r="AS18" s="8" t="n"/>
      <c r="AT18">
        <f>IFERROR(IF($B18="","",IF(COUNTIF($B$6:$B$305,$B18)&gt;1,"管理番号重複",IF(AND($C18="",OR($D18&lt;&gt;"",$L18&lt;&gt;"",$O18&lt;&gt;"",$R18&lt;&gt;"")),"交付日なしでデータあり",IF(OR(AND($L18&lt;&gt;"",$C18&lt;&gt;"",$L18&lt;$C18),AND($O18&lt;&gt;"",$C18&lt;&gt;"",$O18&lt;$C18),AND($R18&lt;&gt;"",$C18&lt;&gt;"",$R18&lt;$C18)),"交付日前の受領日",IF(OR(AND($L18&lt;&gt;"",$L18&gt;設定!$B$10),AND($O18&lt;&gt;"",$O18&gt;設定!$B$10),AND($R18&lt;&gt;"",$R18&gt;設定!$B$10)),"未来の受領日",IF(AND($AK18&lt;&gt;"",$C18&lt;&gt;"",$AK18&lt;$C18),"交付日前の照合日",IF(AND($AK18="",$AI18&lt;&gt;"","確認済み"),"受領前の照合",IF(AND($AI18="確認済み",$AK18=""),"照合済みで照合日なし",IF(AND($AI18="不備あり",$AR18=""),"不備ありで不備内容なし",IF(AND($L18&lt;&gt;"",$O18&lt;&gt;"",$R18&lt;&gt;"",$AT18="未着対応中"),"全票受領で未着対応中",IF($I18="不明・要確認","ルート不明",IF($J18="","保管場所なし",IF($Z18="","担当者なし",""))))))))))))),"")</f>
        <v/>
      </c>
      <c r="AU18" s="8" t="n"/>
    </row>
    <row r="19">
      <c r="A19" s="4">
        <f>IF($B19="","",ROW()-5)</f>
        <v/>
      </c>
      <c r="B19" s="5" t="n"/>
      <c r="C19" s="6" t="n"/>
      <c r="D19" s="5" t="n"/>
      <c r="E19" s="5" t="n"/>
      <c r="F19" s="5" t="n"/>
      <c r="G19" s="5" t="n"/>
      <c r="H19" s="5" t="n"/>
      <c r="I19" s="5" t="n"/>
      <c r="J19" s="5" t="n"/>
      <c r="K19" s="7">
        <f>IF($C19="","",IF($D19="特別管理",設定!$B$3,設定!$B$2)+$C19)</f>
        <v/>
      </c>
      <c r="L19" s="6" t="n"/>
      <c r="M19" s="7">
        <f>IF($L19="","",EDATE($L19,設定!$B$5*12))</f>
        <v/>
      </c>
      <c r="N19" s="7">
        <f>IF($C19="","",IF($D19="特別管理",設定!$B$3,設定!$B$2)+$C19)</f>
        <v/>
      </c>
      <c r="O19" s="6" t="n"/>
      <c r="P19" s="7">
        <f>IF($O19="","",EDATE($O19,設定!$B$5*12))</f>
        <v/>
      </c>
      <c r="Q19" s="7">
        <f>IF($C19="","",設定!$B$4+$C19)</f>
        <v/>
      </c>
      <c r="R19" s="6" t="n"/>
      <c r="S19" s="7">
        <f>IF($R19="","",EDATE($R19,設定!$B$5*12))</f>
        <v/>
      </c>
      <c r="T19" s="7">
        <f>IF($C19="","",EDATE($C19,設定!$B$5*12))</f>
        <v/>
      </c>
      <c r="U19" s="7">
        <f>IF(COUNT($M19,$P19,$S19,$T19)=0,"",MAX(IF($M19="",0,$M19),IF($P19="",0,$P19),IF($S19="",0,$S19),IF($T19="",0,$T19)))</f>
        <v/>
      </c>
      <c r="V19" s="6" t="n"/>
      <c r="W19" s="5" t="n"/>
      <c r="X19" s="7">
        <f>IF(AND($L19="",$K19&lt;&gt;"",設定!$B$10&gt;$K19),$K19+設定!$B$7,"")</f>
        <v/>
      </c>
      <c r="Y19" s="5" t="n"/>
      <c r="Z19" s="5" t="n"/>
      <c r="AA19" s="5" t="n"/>
      <c r="AB19" s="4">
        <f>IF(AH19=5,"完了",IF(AH19=4,"要確認：区分またはルート未設定",IF(AH19=3,IF(AND(設定!$B$10&gt;$K19,$L19=""),"B2票期限超過",IF(AND(設定!$B$10&gt;$N19,$O19=""),"D票期限超過","E票期限超過")),IF(AH19=2,IF(AND(設定!$B$11&gt;=$K19,$L19=""),"B2票期限間近",IF(AND(設定!$B$11&gt;=$N19,$O19=""),"D票期限間近","E票期限間近")),IF(AH19=1,"E票要確認","確認中")))))</f>
        <v/>
      </c>
      <c r="AC19" s="6" t="n"/>
      <c r="AD19" s="5" t="n"/>
      <c r="AE19" s="4">
        <f>IF($L19&lt;&gt;"","受領",IF($K19="","",IF(設定!$B$10&gt;$K19,"超過",IF(設定!$B$11&gt;=$K19,"間近","OK"))))</f>
        <v/>
      </c>
      <c r="AF19" s="4">
        <f>IF($O19&lt;&gt;"","受領",IF($N19="","",IF(設定!$B$10&gt;$N19,"超過",IF(設定!$B$11&gt;=$N19,"間近","OK"))))</f>
        <v/>
      </c>
      <c r="AG19" s="4">
        <f>IF($R19&lt;&gt;"","受領",IF($Q19="","",IF(設定!$B$10&gt;$Q19,"超過",IF(設定!$B$11&gt;=$Q19,"間近","OK"))))</f>
        <v/>
      </c>
      <c r="AH19" s="4">
        <f>IF($B19="",0,IF(($AA19="全票受領済み")+($L19&lt;&gt;"")*($O19&lt;&gt;"")*($R19&lt;&gt;""),5,IF(($D19="")+($I19="不明・要確認"),4,IF((設定!$B$10&gt;$K19)*($L19="")+(設定!$B$10&gt;$N19)*($O19="")+(設定!$B$10&gt;$Q19)*($R19=""),3,IF((設定!$B$11&gt;=$K19)*($L19="")+(設定!$B$11&gt;=$N19)*($O19="")+(設定!$B$11&gt;=$Q19)*($R19=""),2,IF($Q19="",1,0))))))</f>
        <v/>
      </c>
      <c r="AI19" s="8">
        <f>IFERROR(IF($AK19="","",$AK19+設定!$B$9),"")</f>
        <v/>
      </c>
      <c r="AJ19" s="4" t="n"/>
      <c r="AK19" s="7" t="n"/>
      <c r="AL19" s="4" t="n"/>
      <c r="AM19" s="4" t="n"/>
      <c r="AO19" s="8" t="n"/>
      <c r="AS19" s="8" t="n"/>
      <c r="AT19">
        <f>IFERROR(IF($B19="","",IF(COUNTIF($B$6:$B$305,$B19)&gt;1,"管理番号重複",IF(AND($C19="",OR($D19&lt;&gt;"",$L19&lt;&gt;"",$O19&lt;&gt;"",$R19&lt;&gt;"")),"交付日なしでデータあり",IF(OR(AND($L19&lt;&gt;"",$C19&lt;&gt;"",$L19&lt;$C19),AND($O19&lt;&gt;"",$C19&lt;&gt;"",$O19&lt;$C19),AND($R19&lt;&gt;"",$C19&lt;&gt;"",$R19&lt;$C19)),"交付日前の受領日",IF(OR(AND($L19&lt;&gt;"",$L19&gt;設定!$B$10),AND($O19&lt;&gt;"",$O19&gt;設定!$B$10),AND($R19&lt;&gt;"",$R19&gt;設定!$B$10)),"未来の受領日",IF(AND($AK19&lt;&gt;"",$C19&lt;&gt;"",$AK19&lt;$C19),"交付日前の照合日",IF(AND($AK19="",$AI19&lt;&gt;"","確認済み"),"受領前の照合",IF(AND($AI19="確認済み",$AK19=""),"照合済みで照合日なし",IF(AND($AI19="不備あり",$AR19=""),"不備ありで不備内容なし",IF(AND($L19&lt;&gt;"",$O19&lt;&gt;"",$R19&lt;&gt;"",$AT19="未着対応中"),"全票受領で未着対応中",IF($I19="不明・要確認","ルート不明",IF($J19="","保管場所なし",IF($Z19="","担当者なし",""))))))))))))),"")</f>
        <v/>
      </c>
      <c r="AU19" s="8" t="n"/>
    </row>
    <row r="20">
      <c r="A20" s="4">
        <f>IF($B20="","",ROW()-5)</f>
        <v/>
      </c>
      <c r="B20" s="5" t="n"/>
      <c r="C20" s="6" t="n"/>
      <c r="D20" s="5" t="n"/>
      <c r="E20" s="5" t="n"/>
      <c r="F20" s="5" t="n"/>
      <c r="G20" s="5" t="n"/>
      <c r="H20" s="5" t="n"/>
      <c r="I20" s="5" t="n"/>
      <c r="J20" s="5" t="n"/>
      <c r="K20" s="7">
        <f>IF($C20="","",IF($D20="特別管理",設定!$B$3,設定!$B$2)+$C20)</f>
        <v/>
      </c>
      <c r="L20" s="6" t="n"/>
      <c r="M20" s="7">
        <f>IF($L20="","",EDATE($L20,設定!$B$5*12))</f>
        <v/>
      </c>
      <c r="N20" s="7">
        <f>IF($C20="","",IF($D20="特別管理",設定!$B$3,設定!$B$2)+$C20)</f>
        <v/>
      </c>
      <c r="O20" s="6" t="n"/>
      <c r="P20" s="7">
        <f>IF($O20="","",EDATE($O20,設定!$B$5*12))</f>
        <v/>
      </c>
      <c r="Q20" s="7">
        <f>IF($C20="","",設定!$B$4+$C20)</f>
        <v/>
      </c>
      <c r="R20" s="6" t="n"/>
      <c r="S20" s="7">
        <f>IF($R20="","",EDATE($R20,設定!$B$5*12))</f>
        <v/>
      </c>
      <c r="T20" s="7">
        <f>IF($C20="","",EDATE($C20,設定!$B$5*12))</f>
        <v/>
      </c>
      <c r="U20" s="7">
        <f>IF(COUNT($M20,$P20,$S20,$T20)=0,"",MAX(IF($M20="",0,$M20),IF($P20="",0,$P20),IF($S20="",0,$S20),IF($T20="",0,$T20)))</f>
        <v/>
      </c>
      <c r="V20" s="6" t="n"/>
      <c r="W20" s="5" t="n"/>
      <c r="X20" s="7">
        <f>IF(AND($L20="",$K20&lt;&gt;"",設定!$B$10&gt;$K20),$K20+設定!$B$7,"")</f>
        <v/>
      </c>
      <c r="Y20" s="5" t="n"/>
      <c r="Z20" s="5" t="n"/>
      <c r="AA20" s="5" t="n"/>
      <c r="AB20" s="4">
        <f>IF(AH20=5,"完了",IF(AH20=4,"要確認：区分またはルート未設定",IF(AH20=3,IF(AND(設定!$B$10&gt;$K20,$L20=""),"B2票期限超過",IF(AND(設定!$B$10&gt;$N20,$O20=""),"D票期限超過","E票期限超過")),IF(AH20=2,IF(AND(設定!$B$11&gt;=$K20,$L20=""),"B2票期限間近",IF(AND(設定!$B$11&gt;=$N20,$O20=""),"D票期限間近","E票期限間近")),IF(AH20=1,"E票要確認","確認中")))))</f>
        <v/>
      </c>
      <c r="AC20" s="6" t="n"/>
      <c r="AD20" s="5" t="n"/>
      <c r="AE20" s="4">
        <f>IF($L20&lt;&gt;"","受領",IF($K20="","",IF(設定!$B$10&gt;$K20,"超過",IF(設定!$B$11&gt;=$K20,"間近","OK"))))</f>
        <v/>
      </c>
      <c r="AF20" s="4">
        <f>IF($O20&lt;&gt;"","受領",IF($N20="","",IF(設定!$B$10&gt;$N20,"超過",IF(設定!$B$11&gt;=$N20,"間近","OK"))))</f>
        <v/>
      </c>
      <c r="AG20" s="4">
        <f>IF($R20&lt;&gt;"","受領",IF($Q20="","",IF(設定!$B$10&gt;$Q20,"超過",IF(設定!$B$11&gt;=$Q20,"間近","OK"))))</f>
        <v/>
      </c>
      <c r="AH20" s="4">
        <f>IF($B20="",0,IF(($AA20="全票受領済み")+($L20&lt;&gt;"")*($O20&lt;&gt;"")*($R20&lt;&gt;""),5,IF(($D20="")+($I20="不明・要確認"),4,IF((設定!$B$10&gt;$K20)*($L20="")+(設定!$B$10&gt;$N20)*($O20="")+(設定!$B$10&gt;$Q20)*($R20=""),3,IF((設定!$B$11&gt;=$K20)*($L20="")+(設定!$B$11&gt;=$N20)*($O20="")+(設定!$B$11&gt;=$Q20)*($R20=""),2,IF($Q20="",1,0))))))</f>
        <v/>
      </c>
      <c r="AI20" s="8">
        <f>IFERROR(IF($AK20="","",$AK20+設定!$B$9),"")</f>
        <v/>
      </c>
      <c r="AJ20" s="4" t="n"/>
      <c r="AK20" s="7" t="n"/>
      <c r="AL20" s="4" t="n"/>
      <c r="AM20" s="4" t="n"/>
      <c r="AO20" s="8" t="n"/>
      <c r="AS20" s="8" t="n"/>
      <c r="AT20">
        <f>IFERROR(IF($B20="","",IF(COUNTIF($B$6:$B$305,$B20)&gt;1,"管理番号重複",IF(AND($C20="",OR($D20&lt;&gt;"",$L20&lt;&gt;"",$O20&lt;&gt;"",$R20&lt;&gt;"")),"交付日なしでデータあり",IF(OR(AND($L20&lt;&gt;"",$C20&lt;&gt;"",$L20&lt;$C20),AND($O20&lt;&gt;"",$C20&lt;&gt;"",$O20&lt;$C20),AND($R20&lt;&gt;"",$C20&lt;&gt;"",$R20&lt;$C20)),"交付日前の受領日",IF(OR(AND($L20&lt;&gt;"",$L20&gt;設定!$B$10),AND($O20&lt;&gt;"",$O20&gt;設定!$B$10),AND($R20&lt;&gt;"",$R20&gt;設定!$B$10)),"未来の受領日",IF(AND($AK20&lt;&gt;"",$C20&lt;&gt;"",$AK20&lt;$C20),"交付日前の照合日",IF(AND($AK20="",$AI20&lt;&gt;"","確認済み"),"受領前の照合",IF(AND($AI20="確認済み",$AK20=""),"照合済みで照合日なし",IF(AND($AI20="不備あり",$AR20=""),"不備ありで不備内容なし",IF(AND($L20&lt;&gt;"",$O20&lt;&gt;"",$R20&lt;&gt;"",$AT20="未着対応中"),"全票受領で未着対応中",IF($I20="不明・要確認","ルート不明",IF($J20="","保管場所なし",IF($Z20="","担当者なし",""))))))))))))),"")</f>
        <v/>
      </c>
      <c r="AU20" s="8" t="n"/>
    </row>
    <row r="21">
      <c r="A21" s="4">
        <f>IF($B21="","",ROW()-5)</f>
        <v/>
      </c>
      <c r="B21" s="5" t="n"/>
      <c r="C21" s="6" t="n"/>
      <c r="D21" s="5" t="n"/>
      <c r="E21" s="5" t="n"/>
      <c r="F21" s="5" t="n"/>
      <c r="G21" s="5" t="n"/>
      <c r="H21" s="5" t="n"/>
      <c r="I21" s="5" t="n"/>
      <c r="J21" s="5" t="n"/>
      <c r="K21" s="7">
        <f>IF($C21="","",IF($D21="特別管理",設定!$B$3,設定!$B$2)+$C21)</f>
        <v/>
      </c>
      <c r="L21" s="6" t="n"/>
      <c r="M21" s="7">
        <f>IF($L21="","",EDATE($L21,設定!$B$5*12))</f>
        <v/>
      </c>
      <c r="N21" s="7">
        <f>IF($C21="","",IF($D21="特別管理",設定!$B$3,設定!$B$2)+$C21)</f>
        <v/>
      </c>
      <c r="O21" s="6" t="n"/>
      <c r="P21" s="7">
        <f>IF($O21="","",EDATE($O21,設定!$B$5*12))</f>
        <v/>
      </c>
      <c r="Q21" s="7">
        <f>IF($C21="","",設定!$B$4+$C21)</f>
        <v/>
      </c>
      <c r="R21" s="6" t="n"/>
      <c r="S21" s="7">
        <f>IF($R21="","",EDATE($R21,設定!$B$5*12))</f>
        <v/>
      </c>
      <c r="T21" s="7">
        <f>IF($C21="","",EDATE($C21,設定!$B$5*12))</f>
        <v/>
      </c>
      <c r="U21" s="7">
        <f>IF(COUNT($M21,$P21,$S21,$T21)=0,"",MAX(IF($M21="",0,$M21),IF($P21="",0,$P21),IF($S21="",0,$S21),IF($T21="",0,$T21)))</f>
        <v/>
      </c>
      <c r="V21" s="6" t="n"/>
      <c r="W21" s="5" t="n"/>
      <c r="X21" s="7">
        <f>IF(AND($L21="",$K21&lt;&gt;"",設定!$B$10&gt;$K21),$K21+設定!$B$7,"")</f>
        <v/>
      </c>
      <c r="Y21" s="5" t="n"/>
      <c r="Z21" s="5" t="n"/>
      <c r="AA21" s="5" t="n"/>
      <c r="AB21" s="4">
        <f>IF(AH21=5,"完了",IF(AH21=4,"要確認：区分またはルート未設定",IF(AH21=3,IF(AND(設定!$B$10&gt;$K21,$L21=""),"B2票期限超過",IF(AND(設定!$B$10&gt;$N21,$O21=""),"D票期限超過","E票期限超過")),IF(AH21=2,IF(AND(設定!$B$11&gt;=$K21,$L21=""),"B2票期限間近",IF(AND(設定!$B$11&gt;=$N21,$O21=""),"D票期限間近","E票期限間近")),IF(AH21=1,"E票要確認","確認中")))))</f>
        <v/>
      </c>
      <c r="AC21" s="6" t="n"/>
      <c r="AD21" s="5" t="n"/>
      <c r="AE21" s="4">
        <f>IF($L21&lt;&gt;"","受領",IF($K21="","",IF(設定!$B$10&gt;$K21,"超過",IF(設定!$B$11&gt;=$K21,"間近","OK"))))</f>
        <v/>
      </c>
      <c r="AF21" s="4">
        <f>IF($O21&lt;&gt;"","受領",IF($N21="","",IF(設定!$B$10&gt;$N21,"超過",IF(設定!$B$11&gt;=$N21,"間近","OK"))))</f>
        <v/>
      </c>
      <c r="AG21" s="4">
        <f>IF($R21&lt;&gt;"","受領",IF($Q21="","",IF(設定!$B$10&gt;$Q21,"超過",IF(設定!$B$11&gt;=$Q21,"間近","OK"))))</f>
        <v/>
      </c>
      <c r="AH21" s="4">
        <f>IF($B21="",0,IF(($AA21="全票受領済み")+($L21&lt;&gt;"")*($O21&lt;&gt;"")*($R21&lt;&gt;""),5,IF(($D21="")+($I21="不明・要確認"),4,IF((設定!$B$10&gt;$K21)*($L21="")+(設定!$B$10&gt;$N21)*($O21="")+(設定!$B$10&gt;$Q21)*($R21=""),3,IF((設定!$B$11&gt;=$K21)*($L21="")+(設定!$B$11&gt;=$N21)*($O21="")+(設定!$B$11&gt;=$Q21)*($R21=""),2,IF($Q21="",1,0))))))</f>
        <v/>
      </c>
      <c r="AI21" s="8">
        <f>IFERROR(IF($AK21="","",$AK21+設定!$B$9),"")</f>
        <v/>
      </c>
      <c r="AJ21" s="4" t="n"/>
      <c r="AK21" s="7" t="n"/>
      <c r="AL21" s="4" t="n"/>
      <c r="AM21" s="4" t="n"/>
      <c r="AO21" s="8" t="n"/>
      <c r="AS21" s="8" t="n"/>
      <c r="AT21">
        <f>IFERROR(IF($B21="","",IF(COUNTIF($B$6:$B$305,$B21)&gt;1,"管理番号重複",IF(AND($C21="",OR($D21&lt;&gt;"",$L21&lt;&gt;"",$O21&lt;&gt;"",$R21&lt;&gt;"")),"交付日なしでデータあり",IF(OR(AND($L21&lt;&gt;"",$C21&lt;&gt;"",$L21&lt;$C21),AND($O21&lt;&gt;"",$C21&lt;&gt;"",$O21&lt;$C21),AND($R21&lt;&gt;"",$C21&lt;&gt;"",$R21&lt;$C21)),"交付日前の受領日",IF(OR(AND($L21&lt;&gt;"",$L21&gt;設定!$B$10),AND($O21&lt;&gt;"",$O21&gt;設定!$B$10),AND($R21&lt;&gt;"",$R21&gt;設定!$B$10)),"未来の受領日",IF(AND($AK21&lt;&gt;"",$C21&lt;&gt;"",$AK21&lt;$C21),"交付日前の照合日",IF(AND($AK21="",$AI21&lt;&gt;"","確認済み"),"受領前の照合",IF(AND($AI21="確認済み",$AK21=""),"照合済みで照合日なし",IF(AND($AI21="不備あり",$AR21=""),"不備ありで不備内容なし",IF(AND($L21&lt;&gt;"",$O21&lt;&gt;"",$R21&lt;&gt;"",$AT21="未着対応中"),"全票受領で未着対応中",IF($I21="不明・要確認","ルート不明",IF($J21="","保管場所なし",IF($Z21="","担当者なし",""))))))))))))),"")</f>
        <v/>
      </c>
      <c r="AU21" s="8" t="n"/>
    </row>
    <row r="22">
      <c r="A22" s="4">
        <f>IF($B22="","",ROW()-5)</f>
        <v/>
      </c>
      <c r="B22" s="5" t="n"/>
      <c r="C22" s="6" t="n"/>
      <c r="D22" s="5" t="n"/>
      <c r="E22" s="5" t="n"/>
      <c r="F22" s="5" t="n"/>
      <c r="G22" s="5" t="n"/>
      <c r="H22" s="5" t="n"/>
      <c r="I22" s="5" t="n"/>
      <c r="J22" s="5" t="n"/>
      <c r="K22" s="7">
        <f>IF($C22="","",IF($D22="特別管理",設定!$B$3,設定!$B$2)+$C22)</f>
        <v/>
      </c>
      <c r="L22" s="6" t="n"/>
      <c r="M22" s="7">
        <f>IF($L22="","",EDATE($L22,設定!$B$5*12))</f>
        <v/>
      </c>
      <c r="N22" s="7">
        <f>IF($C22="","",IF($D22="特別管理",設定!$B$3,設定!$B$2)+$C22)</f>
        <v/>
      </c>
      <c r="O22" s="6" t="n"/>
      <c r="P22" s="7">
        <f>IF($O22="","",EDATE($O22,設定!$B$5*12))</f>
        <v/>
      </c>
      <c r="Q22" s="7">
        <f>IF($C22="","",設定!$B$4+$C22)</f>
        <v/>
      </c>
      <c r="R22" s="6" t="n"/>
      <c r="S22" s="7">
        <f>IF($R22="","",EDATE($R22,設定!$B$5*12))</f>
        <v/>
      </c>
      <c r="T22" s="7">
        <f>IF($C22="","",EDATE($C22,設定!$B$5*12))</f>
        <v/>
      </c>
      <c r="U22" s="7">
        <f>IF(COUNT($M22,$P22,$S22,$T22)=0,"",MAX(IF($M22="",0,$M22),IF($P22="",0,$P22),IF($S22="",0,$S22),IF($T22="",0,$T22)))</f>
        <v/>
      </c>
      <c r="V22" s="6" t="n"/>
      <c r="W22" s="5" t="n"/>
      <c r="X22" s="7">
        <f>IF(AND($L22="",$K22&lt;&gt;"",設定!$B$10&gt;$K22),$K22+設定!$B$7,"")</f>
        <v/>
      </c>
      <c r="Y22" s="5" t="n"/>
      <c r="Z22" s="5" t="n"/>
      <c r="AA22" s="5" t="n"/>
      <c r="AB22" s="4">
        <f>IF(AH22=5,"完了",IF(AH22=4,"要確認：区分またはルート未設定",IF(AH22=3,IF(AND(設定!$B$10&gt;$K22,$L22=""),"B2票期限超過",IF(AND(設定!$B$10&gt;$N22,$O22=""),"D票期限超過","E票期限超過")),IF(AH22=2,IF(AND(設定!$B$11&gt;=$K22,$L22=""),"B2票期限間近",IF(AND(設定!$B$11&gt;=$N22,$O22=""),"D票期限間近","E票期限間近")),IF(AH22=1,"E票要確認","確認中")))))</f>
        <v/>
      </c>
      <c r="AC22" s="6" t="n"/>
      <c r="AD22" s="5" t="n"/>
      <c r="AE22" s="4">
        <f>IF($L22&lt;&gt;"","受領",IF($K22="","",IF(設定!$B$10&gt;$K22,"超過",IF(設定!$B$11&gt;=$K22,"間近","OK"))))</f>
        <v/>
      </c>
      <c r="AF22" s="4">
        <f>IF($O22&lt;&gt;"","受領",IF($N22="","",IF(設定!$B$10&gt;$N22,"超過",IF(設定!$B$11&gt;=$N22,"間近","OK"))))</f>
        <v/>
      </c>
      <c r="AG22" s="4">
        <f>IF($R22&lt;&gt;"","受領",IF($Q22="","",IF(設定!$B$10&gt;$Q22,"超過",IF(設定!$B$11&gt;=$Q22,"間近","OK"))))</f>
        <v/>
      </c>
      <c r="AH22" s="4">
        <f>IF($B22="",0,IF(($AA22="全票受領済み")+($L22&lt;&gt;"")*($O22&lt;&gt;"")*($R22&lt;&gt;""),5,IF(($D22="")+($I22="不明・要確認"),4,IF((設定!$B$10&gt;$K22)*($L22="")+(設定!$B$10&gt;$N22)*($O22="")+(設定!$B$10&gt;$Q22)*($R22=""),3,IF((設定!$B$11&gt;=$K22)*($L22="")+(設定!$B$11&gt;=$N22)*($O22="")+(設定!$B$11&gt;=$Q22)*($R22=""),2,IF($Q22="",1,0))))))</f>
        <v/>
      </c>
      <c r="AI22" s="8">
        <f>IFERROR(IF($AK22="","",$AK22+設定!$B$9),"")</f>
        <v/>
      </c>
      <c r="AJ22" s="4" t="n"/>
      <c r="AK22" s="7" t="n"/>
      <c r="AL22" s="4" t="n"/>
      <c r="AM22" s="4" t="n"/>
      <c r="AO22" s="8" t="n"/>
      <c r="AS22" s="8" t="n"/>
      <c r="AT22">
        <f>IFERROR(IF($B22="","",IF(COUNTIF($B$6:$B$305,$B22)&gt;1,"管理番号重複",IF(AND($C22="",OR($D22&lt;&gt;"",$L22&lt;&gt;"",$O22&lt;&gt;"",$R22&lt;&gt;"")),"交付日なしでデータあり",IF(OR(AND($L22&lt;&gt;"",$C22&lt;&gt;"",$L22&lt;$C22),AND($O22&lt;&gt;"",$C22&lt;&gt;"",$O22&lt;$C22),AND($R22&lt;&gt;"",$C22&lt;&gt;"",$R22&lt;$C22)),"交付日前の受領日",IF(OR(AND($L22&lt;&gt;"",$L22&gt;設定!$B$10),AND($O22&lt;&gt;"",$O22&gt;設定!$B$10),AND($R22&lt;&gt;"",$R22&gt;設定!$B$10)),"未来の受領日",IF(AND($AK22&lt;&gt;"",$C22&lt;&gt;"",$AK22&lt;$C22),"交付日前の照合日",IF(AND($AK22="",$AI22&lt;&gt;"","確認済み"),"受領前の照合",IF(AND($AI22="確認済み",$AK22=""),"照合済みで照合日なし",IF(AND($AI22="不備あり",$AR22=""),"不備ありで不備内容なし",IF(AND($L22&lt;&gt;"",$O22&lt;&gt;"",$R22&lt;&gt;"",$AT22="未着対応中"),"全票受領で未着対応中",IF($I22="不明・要確認","ルート不明",IF($J22="","保管場所なし",IF($Z22="","担当者なし",""))))))))))))),"")</f>
        <v/>
      </c>
      <c r="AU22" s="8" t="n"/>
    </row>
    <row r="23">
      <c r="A23" s="4">
        <f>IF($B23="","",ROW()-5)</f>
        <v/>
      </c>
      <c r="B23" s="5" t="n"/>
      <c r="C23" s="6" t="n"/>
      <c r="D23" s="5" t="n"/>
      <c r="E23" s="5" t="n"/>
      <c r="F23" s="5" t="n"/>
      <c r="G23" s="5" t="n"/>
      <c r="H23" s="5" t="n"/>
      <c r="I23" s="5" t="n"/>
      <c r="J23" s="5" t="n"/>
      <c r="K23" s="7">
        <f>IF($C23="","",IF($D23="特別管理",設定!$B$3,設定!$B$2)+$C23)</f>
        <v/>
      </c>
      <c r="L23" s="6" t="n"/>
      <c r="M23" s="7">
        <f>IF($L23="","",EDATE($L23,設定!$B$5*12))</f>
        <v/>
      </c>
      <c r="N23" s="7">
        <f>IF($C23="","",IF($D23="特別管理",設定!$B$3,設定!$B$2)+$C23)</f>
        <v/>
      </c>
      <c r="O23" s="6" t="n"/>
      <c r="P23" s="7">
        <f>IF($O23="","",EDATE($O23,設定!$B$5*12))</f>
        <v/>
      </c>
      <c r="Q23" s="7">
        <f>IF($C23="","",設定!$B$4+$C23)</f>
        <v/>
      </c>
      <c r="R23" s="6" t="n"/>
      <c r="S23" s="7">
        <f>IF($R23="","",EDATE($R23,設定!$B$5*12))</f>
        <v/>
      </c>
      <c r="T23" s="7">
        <f>IF($C23="","",EDATE($C23,設定!$B$5*12))</f>
        <v/>
      </c>
      <c r="U23" s="7">
        <f>IF(COUNT($M23,$P23,$S23,$T23)=0,"",MAX(IF($M23="",0,$M23),IF($P23="",0,$P23),IF($S23="",0,$S23),IF($T23="",0,$T23)))</f>
        <v/>
      </c>
      <c r="V23" s="6" t="n"/>
      <c r="W23" s="5" t="n"/>
      <c r="X23" s="7">
        <f>IF(AND($L23="",$K23&lt;&gt;"",設定!$B$10&gt;$K23),$K23+設定!$B$7,"")</f>
        <v/>
      </c>
      <c r="Y23" s="5" t="n"/>
      <c r="Z23" s="5" t="n"/>
      <c r="AA23" s="5" t="n"/>
      <c r="AB23" s="4">
        <f>IF(AH23=5,"完了",IF(AH23=4,"要確認：区分またはルート未設定",IF(AH23=3,IF(AND(設定!$B$10&gt;$K23,$L23=""),"B2票期限超過",IF(AND(設定!$B$10&gt;$N23,$O23=""),"D票期限超過","E票期限超過")),IF(AH23=2,IF(AND(設定!$B$11&gt;=$K23,$L23=""),"B2票期限間近",IF(AND(設定!$B$11&gt;=$N23,$O23=""),"D票期限間近","E票期限間近")),IF(AH23=1,"E票要確認","確認中")))))</f>
        <v/>
      </c>
      <c r="AC23" s="6" t="n"/>
      <c r="AD23" s="5" t="n"/>
      <c r="AE23" s="4">
        <f>IF($L23&lt;&gt;"","受領",IF($K23="","",IF(設定!$B$10&gt;$K23,"超過",IF(設定!$B$11&gt;=$K23,"間近","OK"))))</f>
        <v/>
      </c>
      <c r="AF23" s="4">
        <f>IF($O23&lt;&gt;"","受領",IF($N23="","",IF(設定!$B$10&gt;$N23,"超過",IF(設定!$B$11&gt;=$N23,"間近","OK"))))</f>
        <v/>
      </c>
      <c r="AG23" s="4">
        <f>IF($R23&lt;&gt;"","受領",IF($Q23="","",IF(設定!$B$10&gt;$Q23,"超過",IF(設定!$B$11&gt;=$Q23,"間近","OK"))))</f>
        <v/>
      </c>
      <c r="AH23" s="4">
        <f>IF($B23="",0,IF(($AA23="全票受領済み")+($L23&lt;&gt;"")*($O23&lt;&gt;"")*($R23&lt;&gt;""),5,IF(($D23="")+($I23="不明・要確認"),4,IF((設定!$B$10&gt;$K23)*($L23="")+(設定!$B$10&gt;$N23)*($O23="")+(設定!$B$10&gt;$Q23)*($R23=""),3,IF((設定!$B$11&gt;=$K23)*($L23="")+(設定!$B$11&gt;=$N23)*($O23="")+(設定!$B$11&gt;=$Q23)*($R23=""),2,IF($Q23="",1,0))))))</f>
        <v/>
      </c>
      <c r="AI23" s="8">
        <f>IFERROR(IF($AK23="","",$AK23+設定!$B$9),"")</f>
        <v/>
      </c>
      <c r="AJ23" s="4" t="n"/>
      <c r="AK23" s="7" t="n"/>
      <c r="AL23" s="4" t="n"/>
      <c r="AM23" s="4" t="n"/>
      <c r="AO23" s="8" t="n"/>
      <c r="AS23" s="8" t="n"/>
      <c r="AT23">
        <f>IFERROR(IF($B23="","",IF(COUNTIF($B$6:$B$305,$B23)&gt;1,"管理番号重複",IF(AND($C23="",OR($D23&lt;&gt;"",$L23&lt;&gt;"",$O23&lt;&gt;"",$R23&lt;&gt;"")),"交付日なしでデータあり",IF(OR(AND($L23&lt;&gt;"",$C23&lt;&gt;"",$L23&lt;$C23),AND($O23&lt;&gt;"",$C23&lt;&gt;"",$O23&lt;$C23),AND($R23&lt;&gt;"",$C23&lt;&gt;"",$R23&lt;$C23)),"交付日前の受領日",IF(OR(AND($L23&lt;&gt;"",$L23&gt;設定!$B$10),AND($O23&lt;&gt;"",$O23&gt;設定!$B$10),AND($R23&lt;&gt;"",$R23&gt;設定!$B$10)),"未来の受領日",IF(AND($AK23&lt;&gt;"",$C23&lt;&gt;"",$AK23&lt;$C23),"交付日前の照合日",IF(AND($AK23="",$AI23&lt;&gt;"","確認済み"),"受領前の照合",IF(AND($AI23="確認済み",$AK23=""),"照合済みで照合日なし",IF(AND($AI23="不備あり",$AR23=""),"不備ありで不備内容なし",IF(AND($L23&lt;&gt;"",$O23&lt;&gt;"",$R23&lt;&gt;"",$AT23="未着対応中"),"全票受領で未着対応中",IF($I23="不明・要確認","ルート不明",IF($J23="","保管場所なし",IF($Z23="","担当者なし",""))))))))))))),"")</f>
        <v/>
      </c>
      <c r="AU23" s="8" t="n"/>
    </row>
    <row r="24">
      <c r="A24" s="4">
        <f>IF($B24="","",ROW()-5)</f>
        <v/>
      </c>
      <c r="B24" s="5" t="n"/>
      <c r="C24" s="6" t="n"/>
      <c r="D24" s="5" t="n"/>
      <c r="E24" s="5" t="n"/>
      <c r="F24" s="5" t="n"/>
      <c r="G24" s="5" t="n"/>
      <c r="H24" s="5" t="n"/>
      <c r="I24" s="5" t="n"/>
      <c r="J24" s="5" t="n"/>
      <c r="K24" s="7">
        <f>IF($C24="","",IF($D24="特別管理",設定!$B$3,設定!$B$2)+$C24)</f>
        <v/>
      </c>
      <c r="L24" s="6" t="n"/>
      <c r="M24" s="7">
        <f>IF($L24="","",EDATE($L24,設定!$B$5*12))</f>
        <v/>
      </c>
      <c r="N24" s="7">
        <f>IF($C24="","",IF($D24="特別管理",設定!$B$3,設定!$B$2)+$C24)</f>
        <v/>
      </c>
      <c r="O24" s="6" t="n"/>
      <c r="P24" s="7">
        <f>IF($O24="","",EDATE($O24,設定!$B$5*12))</f>
        <v/>
      </c>
      <c r="Q24" s="7">
        <f>IF($C24="","",設定!$B$4+$C24)</f>
        <v/>
      </c>
      <c r="R24" s="6" t="n"/>
      <c r="S24" s="7">
        <f>IF($R24="","",EDATE($R24,設定!$B$5*12))</f>
        <v/>
      </c>
      <c r="T24" s="7">
        <f>IF($C24="","",EDATE($C24,設定!$B$5*12))</f>
        <v/>
      </c>
      <c r="U24" s="7">
        <f>IF(COUNT($M24,$P24,$S24,$T24)=0,"",MAX(IF($M24="",0,$M24),IF($P24="",0,$P24),IF($S24="",0,$S24),IF($T24="",0,$T24)))</f>
        <v/>
      </c>
      <c r="V24" s="6" t="n"/>
      <c r="W24" s="5" t="n"/>
      <c r="X24" s="7">
        <f>IF(AND($L24="",$K24&lt;&gt;"",設定!$B$10&gt;$K24),$K24+設定!$B$7,"")</f>
        <v/>
      </c>
      <c r="Y24" s="5" t="n"/>
      <c r="Z24" s="5" t="n"/>
      <c r="AA24" s="5" t="n"/>
      <c r="AB24" s="4">
        <f>IF(AH24=5,"完了",IF(AH24=4,"要確認：区分またはルート未設定",IF(AH24=3,IF(AND(設定!$B$10&gt;$K24,$L24=""),"B2票期限超過",IF(AND(設定!$B$10&gt;$N24,$O24=""),"D票期限超過","E票期限超過")),IF(AH24=2,IF(AND(設定!$B$11&gt;=$K24,$L24=""),"B2票期限間近",IF(AND(設定!$B$11&gt;=$N24,$O24=""),"D票期限間近","E票期限間近")),IF(AH24=1,"E票要確認","確認中")))))</f>
        <v/>
      </c>
      <c r="AC24" s="6" t="n"/>
      <c r="AD24" s="5" t="n"/>
      <c r="AE24" s="4">
        <f>IF($L24&lt;&gt;"","受領",IF($K24="","",IF(設定!$B$10&gt;$K24,"超過",IF(設定!$B$11&gt;=$K24,"間近","OK"))))</f>
        <v/>
      </c>
      <c r="AF24" s="4">
        <f>IF($O24&lt;&gt;"","受領",IF($N24="","",IF(設定!$B$10&gt;$N24,"超過",IF(設定!$B$11&gt;=$N24,"間近","OK"))))</f>
        <v/>
      </c>
      <c r="AG24" s="4">
        <f>IF($R24&lt;&gt;"","受領",IF($Q24="","",IF(設定!$B$10&gt;$Q24,"超過",IF(設定!$B$11&gt;=$Q24,"間近","OK"))))</f>
        <v/>
      </c>
      <c r="AH24" s="4">
        <f>IF($B24="",0,IF(($AA24="全票受領済み")+($L24&lt;&gt;"")*($O24&lt;&gt;"")*($R24&lt;&gt;""),5,IF(($D24="")+($I24="不明・要確認"),4,IF((設定!$B$10&gt;$K24)*($L24="")+(設定!$B$10&gt;$N24)*($O24="")+(設定!$B$10&gt;$Q24)*($R24=""),3,IF((設定!$B$11&gt;=$K24)*($L24="")+(設定!$B$11&gt;=$N24)*($O24="")+(設定!$B$11&gt;=$Q24)*($R24=""),2,IF($Q24="",1,0))))))</f>
        <v/>
      </c>
      <c r="AI24" s="8">
        <f>IFERROR(IF($AK24="","",$AK24+設定!$B$9),"")</f>
        <v/>
      </c>
      <c r="AJ24" s="4" t="n"/>
      <c r="AK24" s="7" t="n"/>
      <c r="AL24" s="4" t="n"/>
      <c r="AM24" s="4" t="n"/>
      <c r="AO24" s="8" t="n"/>
      <c r="AS24" s="8" t="n"/>
      <c r="AT24">
        <f>IFERROR(IF($B24="","",IF(COUNTIF($B$6:$B$305,$B24)&gt;1,"管理番号重複",IF(AND($C24="",OR($D24&lt;&gt;"",$L24&lt;&gt;"",$O24&lt;&gt;"",$R24&lt;&gt;"")),"交付日なしでデータあり",IF(OR(AND($L24&lt;&gt;"",$C24&lt;&gt;"",$L24&lt;$C24),AND($O24&lt;&gt;"",$C24&lt;&gt;"",$O24&lt;$C24),AND($R24&lt;&gt;"",$C24&lt;&gt;"",$R24&lt;$C24)),"交付日前の受領日",IF(OR(AND($L24&lt;&gt;"",$L24&gt;設定!$B$10),AND($O24&lt;&gt;"",$O24&gt;設定!$B$10),AND($R24&lt;&gt;"",$R24&gt;設定!$B$10)),"未来の受領日",IF(AND($AK24&lt;&gt;"",$C24&lt;&gt;"",$AK24&lt;$C24),"交付日前の照合日",IF(AND($AK24="",$AI24&lt;&gt;"","確認済み"),"受領前の照合",IF(AND($AI24="確認済み",$AK24=""),"照合済みで照合日なし",IF(AND($AI24="不備あり",$AR24=""),"不備ありで不備内容なし",IF(AND($L24&lt;&gt;"",$O24&lt;&gt;"",$R24&lt;&gt;"",$AT24="未着対応中"),"全票受領で未着対応中",IF($I24="不明・要確認","ルート不明",IF($J24="","保管場所なし",IF($Z24="","担当者なし",""))))))))))))),"")</f>
        <v/>
      </c>
      <c r="AU24" s="8" t="n"/>
    </row>
    <row r="25">
      <c r="A25" s="4">
        <f>IF($B25="","",ROW()-5)</f>
        <v/>
      </c>
      <c r="B25" s="5" t="n"/>
      <c r="C25" s="6" t="n"/>
      <c r="D25" s="5" t="n"/>
      <c r="E25" s="5" t="n"/>
      <c r="F25" s="5" t="n"/>
      <c r="G25" s="5" t="n"/>
      <c r="H25" s="5" t="n"/>
      <c r="I25" s="5" t="n"/>
      <c r="J25" s="5" t="n"/>
      <c r="K25" s="7">
        <f>IF($C25="","",IF($D25="特別管理",設定!$B$3,設定!$B$2)+$C25)</f>
        <v/>
      </c>
      <c r="L25" s="6" t="n"/>
      <c r="M25" s="7">
        <f>IF($L25="","",EDATE($L25,設定!$B$5*12))</f>
        <v/>
      </c>
      <c r="N25" s="7">
        <f>IF($C25="","",IF($D25="特別管理",設定!$B$3,設定!$B$2)+$C25)</f>
        <v/>
      </c>
      <c r="O25" s="6" t="n"/>
      <c r="P25" s="7">
        <f>IF($O25="","",EDATE($O25,設定!$B$5*12))</f>
        <v/>
      </c>
      <c r="Q25" s="7">
        <f>IF($C25="","",設定!$B$4+$C25)</f>
        <v/>
      </c>
      <c r="R25" s="6" t="n"/>
      <c r="S25" s="7">
        <f>IF($R25="","",EDATE($R25,設定!$B$5*12))</f>
        <v/>
      </c>
      <c r="T25" s="7">
        <f>IF($C25="","",EDATE($C25,設定!$B$5*12))</f>
        <v/>
      </c>
      <c r="U25" s="7">
        <f>IF(COUNT($M25,$P25,$S25,$T25)=0,"",MAX(IF($M25="",0,$M25),IF($P25="",0,$P25),IF($S25="",0,$S25),IF($T25="",0,$T25)))</f>
        <v/>
      </c>
      <c r="V25" s="6" t="n"/>
      <c r="W25" s="5" t="n"/>
      <c r="X25" s="7">
        <f>IF(AND($L25="",$K25&lt;&gt;"",設定!$B$10&gt;$K25),$K25+設定!$B$7,"")</f>
        <v/>
      </c>
      <c r="Y25" s="5" t="n"/>
      <c r="Z25" s="5" t="n"/>
      <c r="AA25" s="5" t="n"/>
      <c r="AB25" s="4">
        <f>IF(AH25=5,"完了",IF(AH25=4,"要確認：区分またはルート未設定",IF(AH25=3,IF(AND(設定!$B$10&gt;$K25,$L25=""),"B2票期限超過",IF(AND(設定!$B$10&gt;$N25,$O25=""),"D票期限超過","E票期限超過")),IF(AH25=2,IF(AND(設定!$B$11&gt;=$K25,$L25=""),"B2票期限間近",IF(AND(設定!$B$11&gt;=$N25,$O25=""),"D票期限間近","E票期限間近")),IF(AH25=1,"E票要確認","確認中")))))</f>
        <v/>
      </c>
      <c r="AC25" s="6" t="n"/>
      <c r="AD25" s="5" t="n"/>
      <c r="AE25" s="4">
        <f>IF($L25&lt;&gt;"","受領",IF($K25="","",IF(設定!$B$10&gt;$K25,"超過",IF(設定!$B$11&gt;=$K25,"間近","OK"))))</f>
        <v/>
      </c>
      <c r="AF25" s="4">
        <f>IF($O25&lt;&gt;"","受領",IF($N25="","",IF(設定!$B$10&gt;$N25,"超過",IF(設定!$B$11&gt;=$N25,"間近","OK"))))</f>
        <v/>
      </c>
      <c r="AG25" s="4">
        <f>IF($R25&lt;&gt;"","受領",IF($Q25="","",IF(設定!$B$10&gt;$Q25,"超過",IF(設定!$B$11&gt;=$Q25,"間近","OK"))))</f>
        <v/>
      </c>
      <c r="AH25" s="4">
        <f>IF($B25="",0,IF(($AA25="全票受領済み")+($L25&lt;&gt;"")*($O25&lt;&gt;"")*($R25&lt;&gt;""),5,IF(($D25="")+($I25="不明・要確認"),4,IF((設定!$B$10&gt;$K25)*($L25="")+(設定!$B$10&gt;$N25)*($O25="")+(設定!$B$10&gt;$Q25)*($R25=""),3,IF((設定!$B$11&gt;=$K25)*($L25="")+(設定!$B$11&gt;=$N25)*($O25="")+(設定!$B$11&gt;=$Q25)*($R25=""),2,IF($Q25="",1,0))))))</f>
        <v/>
      </c>
      <c r="AI25" s="8">
        <f>IFERROR(IF($AK25="","",$AK25+設定!$B$9),"")</f>
        <v/>
      </c>
      <c r="AJ25" s="4" t="n"/>
      <c r="AK25" s="7" t="n"/>
      <c r="AL25" s="4" t="n"/>
      <c r="AM25" s="4" t="n"/>
      <c r="AO25" s="8" t="n"/>
      <c r="AS25" s="8" t="n"/>
      <c r="AT25">
        <f>IFERROR(IF($B25="","",IF(COUNTIF($B$6:$B$305,$B25)&gt;1,"管理番号重複",IF(AND($C25="",OR($D25&lt;&gt;"",$L25&lt;&gt;"",$O25&lt;&gt;"",$R25&lt;&gt;"")),"交付日なしでデータあり",IF(OR(AND($L25&lt;&gt;"",$C25&lt;&gt;"",$L25&lt;$C25),AND($O25&lt;&gt;"",$C25&lt;&gt;"",$O25&lt;$C25),AND($R25&lt;&gt;"",$C25&lt;&gt;"",$R25&lt;$C25)),"交付日前の受領日",IF(OR(AND($L25&lt;&gt;"",$L25&gt;設定!$B$10),AND($O25&lt;&gt;"",$O25&gt;設定!$B$10),AND($R25&lt;&gt;"",$R25&gt;設定!$B$10)),"未来の受領日",IF(AND($AK25&lt;&gt;"",$C25&lt;&gt;"",$AK25&lt;$C25),"交付日前の照合日",IF(AND($AK25="",$AI25&lt;&gt;"","確認済み"),"受領前の照合",IF(AND($AI25="確認済み",$AK25=""),"照合済みで照合日なし",IF(AND($AI25="不備あり",$AR25=""),"不備ありで不備内容なし",IF(AND($L25&lt;&gt;"",$O25&lt;&gt;"",$R25&lt;&gt;"",$AT25="未着対応中"),"全票受領で未着対応中",IF($I25="不明・要確認","ルート不明",IF($J25="","保管場所なし",IF($Z25="","担当者なし",""))))))))))))),"")</f>
        <v/>
      </c>
      <c r="AU25" s="8" t="n"/>
    </row>
    <row r="26">
      <c r="A26" s="4">
        <f>IF($B26="","",ROW()-5)</f>
        <v/>
      </c>
      <c r="B26" s="5" t="n"/>
      <c r="C26" s="6" t="n"/>
      <c r="D26" s="5" t="n"/>
      <c r="E26" s="5" t="n"/>
      <c r="F26" s="5" t="n"/>
      <c r="G26" s="5" t="n"/>
      <c r="H26" s="5" t="n"/>
      <c r="I26" s="5" t="n"/>
      <c r="J26" s="5" t="n"/>
      <c r="K26" s="7">
        <f>IF($C26="","",IF($D26="特別管理",設定!$B$3,設定!$B$2)+$C26)</f>
        <v/>
      </c>
      <c r="L26" s="6" t="n"/>
      <c r="M26" s="7">
        <f>IF($L26="","",EDATE($L26,設定!$B$5*12))</f>
        <v/>
      </c>
      <c r="N26" s="7">
        <f>IF($C26="","",IF($D26="特別管理",設定!$B$3,設定!$B$2)+$C26)</f>
        <v/>
      </c>
      <c r="O26" s="6" t="n"/>
      <c r="P26" s="7">
        <f>IF($O26="","",EDATE($O26,設定!$B$5*12))</f>
        <v/>
      </c>
      <c r="Q26" s="7">
        <f>IF($C26="","",設定!$B$4+$C26)</f>
        <v/>
      </c>
      <c r="R26" s="6" t="n"/>
      <c r="S26" s="7">
        <f>IF($R26="","",EDATE($R26,設定!$B$5*12))</f>
        <v/>
      </c>
      <c r="T26" s="7">
        <f>IF($C26="","",EDATE($C26,設定!$B$5*12))</f>
        <v/>
      </c>
      <c r="U26" s="7">
        <f>IF(COUNT($M26,$P26,$S26,$T26)=0,"",MAX(IF($M26="",0,$M26),IF($P26="",0,$P26),IF($S26="",0,$S26),IF($T26="",0,$T26)))</f>
        <v/>
      </c>
      <c r="V26" s="6" t="n"/>
      <c r="W26" s="5" t="n"/>
      <c r="X26" s="7">
        <f>IF(AND($L26="",$K26&lt;&gt;"",設定!$B$10&gt;$K26),$K26+設定!$B$7,"")</f>
        <v/>
      </c>
      <c r="Y26" s="5" t="n"/>
      <c r="Z26" s="5" t="n"/>
      <c r="AA26" s="5" t="n"/>
      <c r="AB26" s="4">
        <f>IF(AH26=5,"完了",IF(AH26=4,"要確認：区分またはルート未設定",IF(AH26=3,IF(AND(設定!$B$10&gt;$K26,$L26=""),"B2票期限超過",IF(AND(設定!$B$10&gt;$N26,$O26=""),"D票期限超過","E票期限超過")),IF(AH26=2,IF(AND(設定!$B$11&gt;=$K26,$L26=""),"B2票期限間近",IF(AND(設定!$B$11&gt;=$N26,$O26=""),"D票期限間近","E票期限間近")),IF(AH26=1,"E票要確認","確認中")))))</f>
        <v/>
      </c>
      <c r="AC26" s="6" t="n"/>
      <c r="AD26" s="5" t="n"/>
      <c r="AE26" s="4">
        <f>IF($L26&lt;&gt;"","受領",IF($K26="","",IF(設定!$B$10&gt;$K26,"超過",IF(設定!$B$11&gt;=$K26,"間近","OK"))))</f>
        <v/>
      </c>
      <c r="AF26" s="4">
        <f>IF($O26&lt;&gt;"","受領",IF($N26="","",IF(設定!$B$10&gt;$N26,"超過",IF(設定!$B$11&gt;=$N26,"間近","OK"))))</f>
        <v/>
      </c>
      <c r="AG26" s="4">
        <f>IF($R26&lt;&gt;"","受領",IF($Q26="","",IF(設定!$B$10&gt;$Q26,"超過",IF(設定!$B$11&gt;=$Q26,"間近","OK"))))</f>
        <v/>
      </c>
      <c r="AH26" s="4">
        <f>IF($B26="",0,IF(($AA26="全票受領済み")+($L26&lt;&gt;"")*($O26&lt;&gt;"")*($R26&lt;&gt;""),5,IF(($D26="")+($I26="不明・要確認"),4,IF((設定!$B$10&gt;$K26)*($L26="")+(設定!$B$10&gt;$N26)*($O26="")+(設定!$B$10&gt;$Q26)*($R26=""),3,IF((設定!$B$11&gt;=$K26)*($L26="")+(設定!$B$11&gt;=$N26)*($O26="")+(設定!$B$11&gt;=$Q26)*($R26=""),2,IF($Q26="",1,0))))))</f>
        <v/>
      </c>
      <c r="AI26" s="8">
        <f>IFERROR(IF($AK26="","",$AK26+設定!$B$9),"")</f>
        <v/>
      </c>
      <c r="AJ26" s="4" t="n"/>
      <c r="AK26" s="7" t="n"/>
      <c r="AL26" s="4" t="n"/>
      <c r="AM26" s="4" t="n"/>
      <c r="AO26" s="8" t="n"/>
      <c r="AS26" s="8" t="n"/>
      <c r="AT26">
        <f>IFERROR(IF($B26="","",IF(COUNTIF($B$6:$B$305,$B26)&gt;1,"管理番号重複",IF(AND($C26="",OR($D26&lt;&gt;"",$L26&lt;&gt;"",$O26&lt;&gt;"",$R26&lt;&gt;"")),"交付日なしでデータあり",IF(OR(AND($L26&lt;&gt;"",$C26&lt;&gt;"",$L26&lt;$C26),AND($O26&lt;&gt;"",$C26&lt;&gt;"",$O26&lt;$C26),AND($R26&lt;&gt;"",$C26&lt;&gt;"",$R26&lt;$C26)),"交付日前の受領日",IF(OR(AND($L26&lt;&gt;"",$L26&gt;設定!$B$10),AND($O26&lt;&gt;"",$O26&gt;設定!$B$10),AND($R26&lt;&gt;"",$R26&gt;設定!$B$10)),"未来の受領日",IF(AND($AK26&lt;&gt;"",$C26&lt;&gt;"",$AK26&lt;$C26),"交付日前の照合日",IF(AND($AK26="",$AI26&lt;&gt;"","確認済み"),"受領前の照合",IF(AND($AI26="確認済み",$AK26=""),"照合済みで照合日なし",IF(AND($AI26="不備あり",$AR26=""),"不備ありで不備内容なし",IF(AND($L26&lt;&gt;"",$O26&lt;&gt;"",$R26&lt;&gt;"",$AT26="未着対応中"),"全票受領で未着対応中",IF($I26="不明・要確認","ルート不明",IF($J26="","保管場所なし",IF($Z26="","担当者なし",""))))))))))))),"")</f>
        <v/>
      </c>
      <c r="AU26" s="8" t="n"/>
    </row>
    <row r="27">
      <c r="A27" s="4">
        <f>IF($B27="","",ROW()-5)</f>
        <v/>
      </c>
      <c r="B27" s="5" t="n"/>
      <c r="C27" s="6" t="n"/>
      <c r="D27" s="5" t="n"/>
      <c r="E27" s="5" t="n"/>
      <c r="F27" s="5" t="n"/>
      <c r="G27" s="5" t="n"/>
      <c r="H27" s="5" t="n"/>
      <c r="I27" s="5" t="n"/>
      <c r="J27" s="5" t="n"/>
      <c r="K27" s="7">
        <f>IF($C27="","",IF($D27="特別管理",設定!$B$3,設定!$B$2)+$C27)</f>
        <v/>
      </c>
      <c r="L27" s="6" t="n"/>
      <c r="M27" s="7">
        <f>IF($L27="","",EDATE($L27,設定!$B$5*12))</f>
        <v/>
      </c>
      <c r="N27" s="7">
        <f>IF($C27="","",IF($D27="特別管理",設定!$B$3,設定!$B$2)+$C27)</f>
        <v/>
      </c>
      <c r="O27" s="6" t="n"/>
      <c r="P27" s="7">
        <f>IF($O27="","",EDATE($O27,設定!$B$5*12))</f>
        <v/>
      </c>
      <c r="Q27" s="7">
        <f>IF($C27="","",設定!$B$4+$C27)</f>
        <v/>
      </c>
      <c r="R27" s="6" t="n"/>
      <c r="S27" s="7">
        <f>IF($R27="","",EDATE($R27,設定!$B$5*12))</f>
        <v/>
      </c>
      <c r="T27" s="7">
        <f>IF($C27="","",EDATE($C27,設定!$B$5*12))</f>
        <v/>
      </c>
      <c r="U27" s="7">
        <f>IF(COUNT($M27,$P27,$S27,$T27)=0,"",MAX(IF($M27="",0,$M27),IF($P27="",0,$P27),IF($S27="",0,$S27),IF($T27="",0,$T27)))</f>
        <v/>
      </c>
      <c r="V27" s="6" t="n"/>
      <c r="W27" s="5" t="n"/>
      <c r="X27" s="7">
        <f>IF(AND($L27="",$K27&lt;&gt;"",設定!$B$10&gt;$K27),$K27+設定!$B$7,"")</f>
        <v/>
      </c>
      <c r="Y27" s="5" t="n"/>
      <c r="Z27" s="5" t="n"/>
      <c r="AA27" s="5" t="n"/>
      <c r="AB27" s="4">
        <f>IF(AH27=5,"完了",IF(AH27=4,"要確認：区分またはルート未設定",IF(AH27=3,IF(AND(設定!$B$10&gt;$K27,$L27=""),"B2票期限超過",IF(AND(設定!$B$10&gt;$N27,$O27=""),"D票期限超過","E票期限超過")),IF(AH27=2,IF(AND(設定!$B$11&gt;=$K27,$L27=""),"B2票期限間近",IF(AND(設定!$B$11&gt;=$N27,$O27=""),"D票期限間近","E票期限間近")),IF(AH27=1,"E票要確認","確認中")))))</f>
        <v/>
      </c>
      <c r="AC27" s="6" t="n"/>
      <c r="AD27" s="5" t="n"/>
      <c r="AE27" s="4">
        <f>IF($L27&lt;&gt;"","受領",IF($K27="","",IF(設定!$B$10&gt;$K27,"超過",IF(設定!$B$11&gt;=$K27,"間近","OK"))))</f>
        <v/>
      </c>
      <c r="AF27" s="4">
        <f>IF($O27&lt;&gt;"","受領",IF($N27="","",IF(設定!$B$10&gt;$N27,"超過",IF(設定!$B$11&gt;=$N27,"間近","OK"))))</f>
        <v/>
      </c>
      <c r="AG27" s="4">
        <f>IF($R27&lt;&gt;"","受領",IF($Q27="","",IF(設定!$B$10&gt;$Q27,"超過",IF(設定!$B$11&gt;=$Q27,"間近","OK"))))</f>
        <v/>
      </c>
      <c r="AH27" s="4">
        <f>IF($B27="",0,IF(($AA27="全票受領済み")+($L27&lt;&gt;"")*($O27&lt;&gt;"")*($R27&lt;&gt;""),5,IF(($D27="")+($I27="不明・要確認"),4,IF((設定!$B$10&gt;$K27)*($L27="")+(設定!$B$10&gt;$N27)*($O27="")+(設定!$B$10&gt;$Q27)*($R27=""),3,IF((設定!$B$11&gt;=$K27)*($L27="")+(設定!$B$11&gt;=$N27)*($O27="")+(設定!$B$11&gt;=$Q27)*($R27=""),2,IF($Q27="",1,0))))))</f>
        <v/>
      </c>
      <c r="AI27" s="8">
        <f>IFERROR(IF($AK27="","",$AK27+設定!$B$9),"")</f>
        <v/>
      </c>
      <c r="AJ27" s="4" t="n"/>
      <c r="AK27" s="7" t="n"/>
      <c r="AL27" s="4" t="n"/>
      <c r="AM27" s="4" t="n"/>
      <c r="AO27" s="8" t="n"/>
      <c r="AS27" s="8" t="n"/>
      <c r="AT27">
        <f>IFERROR(IF($B27="","",IF(COUNTIF($B$6:$B$305,$B27)&gt;1,"管理番号重複",IF(AND($C27="",OR($D27&lt;&gt;"",$L27&lt;&gt;"",$O27&lt;&gt;"",$R27&lt;&gt;"")),"交付日なしでデータあり",IF(OR(AND($L27&lt;&gt;"",$C27&lt;&gt;"",$L27&lt;$C27),AND($O27&lt;&gt;"",$C27&lt;&gt;"",$O27&lt;$C27),AND($R27&lt;&gt;"",$C27&lt;&gt;"",$R27&lt;$C27)),"交付日前の受領日",IF(OR(AND($L27&lt;&gt;"",$L27&gt;設定!$B$10),AND($O27&lt;&gt;"",$O27&gt;設定!$B$10),AND($R27&lt;&gt;"",$R27&gt;設定!$B$10)),"未来の受領日",IF(AND($AK27&lt;&gt;"",$C27&lt;&gt;"",$AK27&lt;$C27),"交付日前の照合日",IF(AND($AK27="",$AI27&lt;&gt;"","確認済み"),"受領前の照合",IF(AND($AI27="確認済み",$AK27=""),"照合済みで照合日なし",IF(AND($AI27="不備あり",$AR27=""),"不備ありで不備内容なし",IF(AND($L27&lt;&gt;"",$O27&lt;&gt;"",$R27&lt;&gt;"",$AT27="未着対応中"),"全票受領で未着対応中",IF($I27="不明・要確認","ルート不明",IF($J27="","保管場所なし",IF($Z27="","担当者なし",""))))))))))))),"")</f>
        <v/>
      </c>
      <c r="AU27" s="8" t="n"/>
    </row>
    <row r="28">
      <c r="A28" s="4">
        <f>IF($B28="","",ROW()-5)</f>
        <v/>
      </c>
      <c r="B28" s="5" t="n"/>
      <c r="C28" s="6" t="n"/>
      <c r="D28" s="5" t="n"/>
      <c r="E28" s="5" t="n"/>
      <c r="F28" s="5" t="n"/>
      <c r="G28" s="5" t="n"/>
      <c r="H28" s="5" t="n"/>
      <c r="I28" s="5" t="n"/>
      <c r="J28" s="5" t="n"/>
      <c r="K28" s="7">
        <f>IF($C28="","",IF($D28="特別管理",設定!$B$3,設定!$B$2)+$C28)</f>
        <v/>
      </c>
      <c r="L28" s="6" t="n"/>
      <c r="M28" s="7">
        <f>IF($L28="","",EDATE($L28,設定!$B$5*12))</f>
        <v/>
      </c>
      <c r="N28" s="7">
        <f>IF($C28="","",IF($D28="特別管理",設定!$B$3,設定!$B$2)+$C28)</f>
        <v/>
      </c>
      <c r="O28" s="6" t="n"/>
      <c r="P28" s="7">
        <f>IF($O28="","",EDATE($O28,設定!$B$5*12))</f>
        <v/>
      </c>
      <c r="Q28" s="7">
        <f>IF($C28="","",設定!$B$4+$C28)</f>
        <v/>
      </c>
      <c r="R28" s="6" t="n"/>
      <c r="S28" s="7">
        <f>IF($R28="","",EDATE($R28,設定!$B$5*12))</f>
        <v/>
      </c>
      <c r="T28" s="7">
        <f>IF($C28="","",EDATE($C28,設定!$B$5*12))</f>
        <v/>
      </c>
      <c r="U28" s="7">
        <f>IF(COUNT($M28,$P28,$S28,$T28)=0,"",MAX(IF($M28="",0,$M28),IF($P28="",0,$P28),IF($S28="",0,$S28),IF($T28="",0,$T28)))</f>
        <v/>
      </c>
      <c r="V28" s="6" t="n"/>
      <c r="W28" s="5" t="n"/>
      <c r="X28" s="7">
        <f>IF(AND($L28="",$K28&lt;&gt;"",設定!$B$10&gt;$K28),$K28+設定!$B$7,"")</f>
        <v/>
      </c>
      <c r="Y28" s="5" t="n"/>
      <c r="Z28" s="5" t="n"/>
      <c r="AA28" s="5" t="n"/>
      <c r="AB28" s="4">
        <f>IF(AH28=5,"完了",IF(AH28=4,"要確認：区分またはルート未設定",IF(AH28=3,IF(AND(設定!$B$10&gt;$K28,$L28=""),"B2票期限超過",IF(AND(設定!$B$10&gt;$N28,$O28=""),"D票期限超過","E票期限超過")),IF(AH28=2,IF(AND(設定!$B$11&gt;=$K28,$L28=""),"B2票期限間近",IF(AND(設定!$B$11&gt;=$N28,$O28=""),"D票期限間近","E票期限間近")),IF(AH28=1,"E票要確認","確認中")))))</f>
        <v/>
      </c>
      <c r="AC28" s="6" t="n"/>
      <c r="AD28" s="5" t="n"/>
      <c r="AE28" s="4">
        <f>IF($L28&lt;&gt;"","受領",IF($K28="","",IF(設定!$B$10&gt;$K28,"超過",IF(設定!$B$11&gt;=$K28,"間近","OK"))))</f>
        <v/>
      </c>
      <c r="AF28" s="4">
        <f>IF($O28&lt;&gt;"","受領",IF($N28="","",IF(設定!$B$10&gt;$N28,"超過",IF(設定!$B$11&gt;=$N28,"間近","OK"))))</f>
        <v/>
      </c>
      <c r="AG28" s="4">
        <f>IF($R28&lt;&gt;"","受領",IF($Q28="","",IF(設定!$B$10&gt;$Q28,"超過",IF(設定!$B$11&gt;=$Q28,"間近","OK"))))</f>
        <v/>
      </c>
      <c r="AH28" s="4">
        <f>IF($B28="",0,IF(($AA28="全票受領済み")+($L28&lt;&gt;"")*($O28&lt;&gt;"")*($R28&lt;&gt;""),5,IF(($D28="")+($I28="不明・要確認"),4,IF((設定!$B$10&gt;$K28)*($L28="")+(設定!$B$10&gt;$N28)*($O28="")+(設定!$B$10&gt;$Q28)*($R28=""),3,IF((設定!$B$11&gt;=$K28)*($L28="")+(設定!$B$11&gt;=$N28)*($O28="")+(設定!$B$11&gt;=$Q28)*($R28=""),2,IF($Q28="",1,0))))))</f>
        <v/>
      </c>
      <c r="AI28" s="8">
        <f>IFERROR(IF($AK28="","",$AK28+設定!$B$9),"")</f>
        <v/>
      </c>
      <c r="AJ28" s="4" t="n"/>
      <c r="AK28" s="7" t="n"/>
      <c r="AL28" s="4" t="n"/>
      <c r="AM28" s="4" t="n"/>
      <c r="AO28" s="8" t="n"/>
      <c r="AS28" s="8" t="n"/>
      <c r="AT28">
        <f>IFERROR(IF($B28="","",IF(COUNTIF($B$6:$B$305,$B28)&gt;1,"管理番号重複",IF(AND($C28="",OR($D28&lt;&gt;"",$L28&lt;&gt;"",$O28&lt;&gt;"",$R28&lt;&gt;"")),"交付日なしでデータあり",IF(OR(AND($L28&lt;&gt;"",$C28&lt;&gt;"",$L28&lt;$C28),AND($O28&lt;&gt;"",$C28&lt;&gt;"",$O28&lt;$C28),AND($R28&lt;&gt;"",$C28&lt;&gt;"",$R28&lt;$C28)),"交付日前の受領日",IF(OR(AND($L28&lt;&gt;"",$L28&gt;設定!$B$10),AND($O28&lt;&gt;"",$O28&gt;設定!$B$10),AND($R28&lt;&gt;"",$R28&gt;設定!$B$10)),"未来の受領日",IF(AND($AK28&lt;&gt;"",$C28&lt;&gt;"",$AK28&lt;$C28),"交付日前の照合日",IF(AND($AK28="",$AI28&lt;&gt;"","確認済み"),"受領前の照合",IF(AND($AI28="確認済み",$AK28=""),"照合済みで照合日なし",IF(AND($AI28="不備あり",$AR28=""),"不備ありで不備内容なし",IF(AND($L28&lt;&gt;"",$O28&lt;&gt;"",$R28&lt;&gt;"",$AT28="未着対応中"),"全票受領で未着対応中",IF($I28="不明・要確認","ルート不明",IF($J28="","保管場所なし",IF($Z28="","担当者なし",""))))))))))))),"")</f>
        <v/>
      </c>
      <c r="AU28" s="8" t="n"/>
    </row>
    <row r="29">
      <c r="A29" s="4">
        <f>IF($B29="","",ROW()-5)</f>
        <v/>
      </c>
      <c r="B29" s="5" t="n"/>
      <c r="C29" s="6" t="n"/>
      <c r="D29" s="5" t="n"/>
      <c r="E29" s="5" t="n"/>
      <c r="F29" s="5" t="n"/>
      <c r="G29" s="5" t="n"/>
      <c r="H29" s="5" t="n"/>
      <c r="I29" s="5" t="n"/>
      <c r="J29" s="5" t="n"/>
      <c r="K29" s="7">
        <f>IF($C29="","",IF($D29="特別管理",設定!$B$3,設定!$B$2)+$C29)</f>
        <v/>
      </c>
      <c r="L29" s="6" t="n"/>
      <c r="M29" s="7">
        <f>IF($L29="","",EDATE($L29,設定!$B$5*12))</f>
        <v/>
      </c>
      <c r="N29" s="7">
        <f>IF($C29="","",IF($D29="特別管理",設定!$B$3,設定!$B$2)+$C29)</f>
        <v/>
      </c>
      <c r="O29" s="6" t="n"/>
      <c r="P29" s="7">
        <f>IF($O29="","",EDATE($O29,設定!$B$5*12))</f>
        <v/>
      </c>
      <c r="Q29" s="7">
        <f>IF($C29="","",設定!$B$4+$C29)</f>
        <v/>
      </c>
      <c r="R29" s="6" t="n"/>
      <c r="S29" s="7">
        <f>IF($R29="","",EDATE($R29,設定!$B$5*12))</f>
        <v/>
      </c>
      <c r="T29" s="7">
        <f>IF($C29="","",EDATE($C29,設定!$B$5*12))</f>
        <v/>
      </c>
      <c r="U29" s="7">
        <f>IF(COUNT($M29,$P29,$S29,$T29)=0,"",MAX(IF($M29="",0,$M29),IF($P29="",0,$P29),IF($S29="",0,$S29),IF($T29="",0,$T29)))</f>
        <v/>
      </c>
      <c r="V29" s="6" t="n"/>
      <c r="W29" s="5" t="n"/>
      <c r="X29" s="7">
        <f>IF(AND($L29="",$K29&lt;&gt;"",設定!$B$10&gt;$K29),$K29+設定!$B$7,"")</f>
        <v/>
      </c>
      <c r="Y29" s="5" t="n"/>
      <c r="Z29" s="5" t="n"/>
      <c r="AA29" s="5" t="n"/>
      <c r="AB29" s="4">
        <f>IF(AH29=5,"完了",IF(AH29=4,"要確認：区分またはルート未設定",IF(AH29=3,IF(AND(設定!$B$10&gt;$K29,$L29=""),"B2票期限超過",IF(AND(設定!$B$10&gt;$N29,$O29=""),"D票期限超過","E票期限超過")),IF(AH29=2,IF(AND(設定!$B$11&gt;=$K29,$L29=""),"B2票期限間近",IF(AND(設定!$B$11&gt;=$N29,$O29=""),"D票期限間近","E票期限間近")),IF(AH29=1,"E票要確認","確認中")))))</f>
        <v/>
      </c>
      <c r="AC29" s="6" t="n"/>
      <c r="AD29" s="5" t="n"/>
      <c r="AE29" s="4">
        <f>IF($L29&lt;&gt;"","受領",IF($K29="","",IF(設定!$B$10&gt;$K29,"超過",IF(設定!$B$11&gt;=$K29,"間近","OK"))))</f>
        <v/>
      </c>
      <c r="AF29" s="4">
        <f>IF($O29&lt;&gt;"","受領",IF($N29="","",IF(設定!$B$10&gt;$N29,"超過",IF(設定!$B$11&gt;=$N29,"間近","OK"))))</f>
        <v/>
      </c>
      <c r="AG29" s="4">
        <f>IF($R29&lt;&gt;"","受領",IF($Q29="","",IF(設定!$B$10&gt;$Q29,"超過",IF(設定!$B$11&gt;=$Q29,"間近","OK"))))</f>
        <v/>
      </c>
      <c r="AH29" s="4">
        <f>IF($B29="",0,IF(($AA29="全票受領済み")+($L29&lt;&gt;"")*($O29&lt;&gt;"")*($R29&lt;&gt;""),5,IF(($D29="")+($I29="不明・要確認"),4,IF((設定!$B$10&gt;$K29)*($L29="")+(設定!$B$10&gt;$N29)*($O29="")+(設定!$B$10&gt;$Q29)*($R29=""),3,IF((設定!$B$11&gt;=$K29)*($L29="")+(設定!$B$11&gt;=$N29)*($O29="")+(設定!$B$11&gt;=$Q29)*($R29=""),2,IF($Q29="",1,0))))))</f>
        <v/>
      </c>
      <c r="AI29" s="8">
        <f>IFERROR(IF($AK29="","",$AK29+設定!$B$9),"")</f>
        <v/>
      </c>
      <c r="AJ29" s="4" t="n"/>
      <c r="AK29" s="7" t="n"/>
      <c r="AL29" s="4" t="n"/>
      <c r="AM29" s="4" t="n"/>
      <c r="AO29" s="8" t="n"/>
      <c r="AS29" s="8" t="n"/>
      <c r="AT29">
        <f>IFERROR(IF($B29="","",IF(COUNTIF($B$6:$B$305,$B29)&gt;1,"管理番号重複",IF(AND($C29="",OR($D29&lt;&gt;"",$L29&lt;&gt;"",$O29&lt;&gt;"",$R29&lt;&gt;"")),"交付日なしでデータあり",IF(OR(AND($L29&lt;&gt;"",$C29&lt;&gt;"",$L29&lt;$C29),AND($O29&lt;&gt;"",$C29&lt;&gt;"",$O29&lt;$C29),AND($R29&lt;&gt;"",$C29&lt;&gt;"",$R29&lt;$C29)),"交付日前の受領日",IF(OR(AND($L29&lt;&gt;"",$L29&gt;設定!$B$10),AND($O29&lt;&gt;"",$O29&gt;設定!$B$10),AND($R29&lt;&gt;"",$R29&gt;設定!$B$10)),"未来の受領日",IF(AND($AK29&lt;&gt;"",$C29&lt;&gt;"",$AK29&lt;$C29),"交付日前の照合日",IF(AND($AK29="",$AI29&lt;&gt;"","確認済み"),"受領前の照合",IF(AND($AI29="確認済み",$AK29=""),"照合済みで照合日なし",IF(AND($AI29="不備あり",$AR29=""),"不備ありで不備内容なし",IF(AND($L29&lt;&gt;"",$O29&lt;&gt;"",$R29&lt;&gt;"",$AT29="未着対応中"),"全票受領で未着対応中",IF($I29="不明・要確認","ルート不明",IF($J29="","保管場所なし",IF($Z29="","担当者なし",""))))))))))))),"")</f>
        <v/>
      </c>
      <c r="AU29" s="8" t="n"/>
    </row>
    <row r="30">
      <c r="A30" s="4">
        <f>IF($B30="","",ROW()-5)</f>
        <v/>
      </c>
      <c r="B30" s="5" t="n"/>
      <c r="C30" s="6" t="n"/>
      <c r="D30" s="5" t="n"/>
      <c r="E30" s="5" t="n"/>
      <c r="F30" s="5" t="n"/>
      <c r="G30" s="5" t="n"/>
      <c r="H30" s="5" t="n"/>
      <c r="I30" s="5" t="n"/>
      <c r="J30" s="5" t="n"/>
      <c r="K30" s="7">
        <f>IF($C30="","",IF($D30="特別管理",設定!$B$3,設定!$B$2)+$C30)</f>
        <v/>
      </c>
      <c r="L30" s="6" t="n"/>
      <c r="M30" s="7">
        <f>IF($L30="","",EDATE($L30,設定!$B$5*12))</f>
        <v/>
      </c>
      <c r="N30" s="7">
        <f>IF($C30="","",IF($D30="特別管理",設定!$B$3,設定!$B$2)+$C30)</f>
        <v/>
      </c>
      <c r="O30" s="6" t="n"/>
      <c r="P30" s="7">
        <f>IF($O30="","",EDATE($O30,設定!$B$5*12))</f>
        <v/>
      </c>
      <c r="Q30" s="7">
        <f>IF($C30="","",設定!$B$4+$C30)</f>
        <v/>
      </c>
      <c r="R30" s="6" t="n"/>
      <c r="S30" s="7">
        <f>IF($R30="","",EDATE($R30,設定!$B$5*12))</f>
        <v/>
      </c>
      <c r="T30" s="7">
        <f>IF($C30="","",EDATE($C30,設定!$B$5*12))</f>
        <v/>
      </c>
      <c r="U30" s="7">
        <f>IF(COUNT($M30,$P30,$S30,$T30)=0,"",MAX(IF($M30="",0,$M30),IF($P30="",0,$P30),IF($S30="",0,$S30),IF($T30="",0,$T30)))</f>
        <v/>
      </c>
      <c r="V30" s="6" t="n"/>
      <c r="W30" s="5" t="n"/>
      <c r="X30" s="7">
        <f>IF(AND($L30="",$K30&lt;&gt;"",設定!$B$10&gt;$K30),$K30+設定!$B$7,"")</f>
        <v/>
      </c>
      <c r="Y30" s="5" t="n"/>
      <c r="Z30" s="5" t="n"/>
      <c r="AA30" s="5" t="n"/>
      <c r="AB30" s="4">
        <f>IF(AH30=5,"完了",IF(AH30=4,"要確認：区分またはルート未設定",IF(AH30=3,IF(AND(設定!$B$10&gt;$K30,$L30=""),"B2票期限超過",IF(AND(設定!$B$10&gt;$N30,$O30=""),"D票期限超過","E票期限超過")),IF(AH30=2,IF(AND(設定!$B$11&gt;=$K30,$L30=""),"B2票期限間近",IF(AND(設定!$B$11&gt;=$N30,$O30=""),"D票期限間近","E票期限間近")),IF(AH30=1,"E票要確認","確認中")))))</f>
        <v/>
      </c>
      <c r="AC30" s="6" t="n"/>
      <c r="AD30" s="5" t="n"/>
      <c r="AE30" s="4">
        <f>IF($L30&lt;&gt;"","受領",IF($K30="","",IF(設定!$B$10&gt;$K30,"超過",IF(設定!$B$11&gt;=$K30,"間近","OK"))))</f>
        <v/>
      </c>
      <c r="AF30" s="4">
        <f>IF($O30&lt;&gt;"","受領",IF($N30="","",IF(設定!$B$10&gt;$N30,"超過",IF(設定!$B$11&gt;=$N30,"間近","OK"))))</f>
        <v/>
      </c>
      <c r="AG30" s="4">
        <f>IF($R30&lt;&gt;"","受領",IF($Q30="","",IF(設定!$B$10&gt;$Q30,"超過",IF(設定!$B$11&gt;=$Q30,"間近","OK"))))</f>
        <v/>
      </c>
      <c r="AH30" s="4">
        <f>IF($B30="",0,IF(($AA30="全票受領済み")+($L30&lt;&gt;"")*($O30&lt;&gt;"")*($R30&lt;&gt;""),5,IF(($D30="")+($I30="不明・要確認"),4,IF((設定!$B$10&gt;$K30)*($L30="")+(設定!$B$10&gt;$N30)*($O30="")+(設定!$B$10&gt;$Q30)*($R30=""),3,IF((設定!$B$11&gt;=$K30)*($L30="")+(設定!$B$11&gt;=$N30)*($O30="")+(設定!$B$11&gt;=$Q30)*($R30=""),2,IF($Q30="",1,0))))))</f>
        <v/>
      </c>
      <c r="AI30" s="8">
        <f>IFERROR(IF($AK30="","",$AK30+設定!$B$9),"")</f>
        <v/>
      </c>
      <c r="AJ30" s="4" t="n"/>
      <c r="AK30" s="7" t="n"/>
      <c r="AL30" s="4" t="n"/>
      <c r="AM30" s="4" t="n"/>
      <c r="AO30" s="8" t="n"/>
      <c r="AS30" s="8" t="n"/>
      <c r="AT30">
        <f>IFERROR(IF($B30="","",IF(COUNTIF($B$6:$B$305,$B30)&gt;1,"管理番号重複",IF(AND($C30="",OR($D30&lt;&gt;"",$L30&lt;&gt;"",$O30&lt;&gt;"",$R30&lt;&gt;"")),"交付日なしでデータあり",IF(OR(AND($L30&lt;&gt;"",$C30&lt;&gt;"",$L30&lt;$C30),AND($O30&lt;&gt;"",$C30&lt;&gt;"",$O30&lt;$C30),AND($R30&lt;&gt;"",$C30&lt;&gt;"",$R30&lt;$C30)),"交付日前の受領日",IF(OR(AND($L30&lt;&gt;"",$L30&gt;設定!$B$10),AND($O30&lt;&gt;"",$O30&gt;設定!$B$10),AND($R30&lt;&gt;"",$R30&gt;設定!$B$10)),"未来の受領日",IF(AND($AK30&lt;&gt;"",$C30&lt;&gt;"",$AK30&lt;$C30),"交付日前の照合日",IF(AND($AK30="",$AI30&lt;&gt;"","確認済み"),"受領前の照合",IF(AND($AI30="確認済み",$AK30=""),"照合済みで照合日なし",IF(AND($AI30="不備あり",$AR30=""),"不備ありで不備内容なし",IF(AND($L30&lt;&gt;"",$O30&lt;&gt;"",$R30&lt;&gt;"",$AT30="未着対応中"),"全票受領で未着対応中",IF($I30="不明・要確認","ルート不明",IF($J30="","保管場所なし",IF($Z30="","担当者なし",""))))))))))))),"")</f>
        <v/>
      </c>
      <c r="AU30" s="8" t="n"/>
    </row>
    <row r="31">
      <c r="A31" s="4">
        <f>IF($B31="","",ROW()-5)</f>
        <v/>
      </c>
      <c r="B31" s="5" t="n"/>
      <c r="C31" s="6" t="n"/>
      <c r="D31" s="5" t="n"/>
      <c r="E31" s="5" t="n"/>
      <c r="F31" s="5" t="n"/>
      <c r="G31" s="5" t="n"/>
      <c r="H31" s="5" t="n"/>
      <c r="I31" s="5" t="n"/>
      <c r="J31" s="5" t="n"/>
      <c r="K31" s="7">
        <f>IF($C31="","",IF($D31="特別管理",設定!$B$3,設定!$B$2)+$C31)</f>
        <v/>
      </c>
      <c r="L31" s="6" t="n"/>
      <c r="M31" s="7">
        <f>IF($L31="","",EDATE($L31,設定!$B$5*12))</f>
        <v/>
      </c>
      <c r="N31" s="7">
        <f>IF($C31="","",IF($D31="特別管理",設定!$B$3,設定!$B$2)+$C31)</f>
        <v/>
      </c>
      <c r="O31" s="6" t="n"/>
      <c r="P31" s="7">
        <f>IF($O31="","",EDATE($O31,設定!$B$5*12))</f>
        <v/>
      </c>
      <c r="Q31" s="7">
        <f>IF($C31="","",設定!$B$4+$C31)</f>
        <v/>
      </c>
      <c r="R31" s="6" t="n"/>
      <c r="S31" s="7">
        <f>IF($R31="","",EDATE($R31,設定!$B$5*12))</f>
        <v/>
      </c>
      <c r="T31" s="7">
        <f>IF($C31="","",EDATE($C31,設定!$B$5*12))</f>
        <v/>
      </c>
      <c r="U31" s="7">
        <f>IF(COUNT($M31,$P31,$S31,$T31)=0,"",MAX(IF($M31="",0,$M31),IF($P31="",0,$P31),IF($S31="",0,$S31),IF($T31="",0,$T31)))</f>
        <v/>
      </c>
      <c r="V31" s="6" t="n"/>
      <c r="W31" s="5" t="n"/>
      <c r="X31" s="7">
        <f>IF(AND($L31="",$K31&lt;&gt;"",設定!$B$10&gt;$K31),$K31+設定!$B$7,"")</f>
        <v/>
      </c>
      <c r="Y31" s="5" t="n"/>
      <c r="Z31" s="5" t="n"/>
      <c r="AA31" s="5" t="n"/>
      <c r="AB31" s="4">
        <f>IF(AH31=5,"完了",IF(AH31=4,"要確認：区分またはルート未設定",IF(AH31=3,IF(AND(設定!$B$10&gt;$K31,$L31=""),"B2票期限超過",IF(AND(設定!$B$10&gt;$N31,$O31=""),"D票期限超過","E票期限超過")),IF(AH31=2,IF(AND(設定!$B$11&gt;=$K31,$L31=""),"B2票期限間近",IF(AND(設定!$B$11&gt;=$N31,$O31=""),"D票期限間近","E票期限間近")),IF(AH31=1,"E票要確認","確認中")))))</f>
        <v/>
      </c>
      <c r="AC31" s="6" t="n"/>
      <c r="AD31" s="5" t="n"/>
      <c r="AE31" s="4">
        <f>IF($L31&lt;&gt;"","受領",IF($K31="","",IF(設定!$B$10&gt;$K31,"超過",IF(設定!$B$11&gt;=$K31,"間近","OK"))))</f>
        <v/>
      </c>
      <c r="AF31" s="4">
        <f>IF($O31&lt;&gt;"","受領",IF($N31="","",IF(設定!$B$10&gt;$N31,"超過",IF(設定!$B$11&gt;=$N31,"間近","OK"))))</f>
        <v/>
      </c>
      <c r="AG31" s="4">
        <f>IF($R31&lt;&gt;"","受領",IF($Q31="","",IF(設定!$B$10&gt;$Q31,"超過",IF(設定!$B$11&gt;=$Q31,"間近","OK"))))</f>
        <v/>
      </c>
      <c r="AH31" s="4">
        <f>IF($B31="",0,IF(($AA31="全票受領済み")+($L31&lt;&gt;"")*($O31&lt;&gt;"")*($R31&lt;&gt;""),5,IF(($D31="")+($I31="不明・要確認"),4,IF((設定!$B$10&gt;$K31)*($L31="")+(設定!$B$10&gt;$N31)*($O31="")+(設定!$B$10&gt;$Q31)*($R31=""),3,IF((設定!$B$11&gt;=$K31)*($L31="")+(設定!$B$11&gt;=$N31)*($O31="")+(設定!$B$11&gt;=$Q31)*($R31=""),2,IF($Q31="",1,0))))))</f>
        <v/>
      </c>
      <c r="AI31" s="8">
        <f>IFERROR(IF($AK31="","",$AK31+設定!$B$9),"")</f>
        <v/>
      </c>
      <c r="AJ31" s="4" t="n"/>
      <c r="AK31" s="7" t="n"/>
      <c r="AL31" s="4" t="n"/>
      <c r="AM31" s="4" t="n"/>
      <c r="AO31" s="8" t="n"/>
      <c r="AS31" s="8" t="n"/>
      <c r="AT31">
        <f>IFERROR(IF($B31="","",IF(COUNTIF($B$6:$B$305,$B31)&gt;1,"管理番号重複",IF(AND($C31="",OR($D31&lt;&gt;"",$L31&lt;&gt;"",$O31&lt;&gt;"",$R31&lt;&gt;"")),"交付日なしでデータあり",IF(OR(AND($L31&lt;&gt;"",$C31&lt;&gt;"",$L31&lt;$C31),AND($O31&lt;&gt;"",$C31&lt;&gt;"",$O31&lt;$C31),AND($R31&lt;&gt;"",$C31&lt;&gt;"",$R31&lt;$C31)),"交付日前の受領日",IF(OR(AND($L31&lt;&gt;"",$L31&gt;設定!$B$10),AND($O31&lt;&gt;"",$O31&gt;設定!$B$10),AND($R31&lt;&gt;"",$R31&gt;設定!$B$10)),"未来の受領日",IF(AND($AK31&lt;&gt;"",$C31&lt;&gt;"",$AK31&lt;$C31),"交付日前の照合日",IF(AND($AK31="",$AI31&lt;&gt;"","確認済み"),"受領前の照合",IF(AND($AI31="確認済み",$AK31=""),"照合済みで照合日なし",IF(AND($AI31="不備あり",$AR31=""),"不備ありで不備内容なし",IF(AND($L31&lt;&gt;"",$O31&lt;&gt;"",$R31&lt;&gt;"",$AT31="未着対応中"),"全票受領で未着対応中",IF($I31="不明・要確認","ルート不明",IF($J31="","保管場所なし",IF($Z31="","担当者なし",""))))))))))))),"")</f>
        <v/>
      </c>
      <c r="AU31" s="8" t="n"/>
    </row>
    <row r="32">
      <c r="A32" s="4">
        <f>IF($B32="","",ROW()-5)</f>
        <v/>
      </c>
      <c r="B32" s="5" t="n"/>
      <c r="C32" s="6" t="n"/>
      <c r="D32" s="5" t="n"/>
      <c r="E32" s="5" t="n"/>
      <c r="F32" s="5" t="n"/>
      <c r="G32" s="5" t="n"/>
      <c r="H32" s="5" t="n"/>
      <c r="I32" s="5" t="n"/>
      <c r="J32" s="5" t="n"/>
      <c r="K32" s="7">
        <f>IF($C32="","",IF($D32="特別管理",設定!$B$3,設定!$B$2)+$C32)</f>
        <v/>
      </c>
      <c r="L32" s="6" t="n"/>
      <c r="M32" s="7">
        <f>IF($L32="","",EDATE($L32,設定!$B$5*12))</f>
        <v/>
      </c>
      <c r="N32" s="7">
        <f>IF($C32="","",IF($D32="特別管理",設定!$B$3,設定!$B$2)+$C32)</f>
        <v/>
      </c>
      <c r="O32" s="6" t="n"/>
      <c r="P32" s="7">
        <f>IF($O32="","",EDATE($O32,設定!$B$5*12))</f>
        <v/>
      </c>
      <c r="Q32" s="7">
        <f>IF($C32="","",設定!$B$4+$C32)</f>
        <v/>
      </c>
      <c r="R32" s="6" t="n"/>
      <c r="S32" s="7">
        <f>IF($R32="","",EDATE($R32,設定!$B$5*12))</f>
        <v/>
      </c>
      <c r="T32" s="7">
        <f>IF($C32="","",EDATE($C32,設定!$B$5*12))</f>
        <v/>
      </c>
      <c r="U32" s="7">
        <f>IF(COUNT($M32,$P32,$S32,$T32)=0,"",MAX(IF($M32="",0,$M32),IF($P32="",0,$P32),IF($S32="",0,$S32),IF($T32="",0,$T32)))</f>
        <v/>
      </c>
      <c r="V32" s="6" t="n"/>
      <c r="W32" s="5" t="n"/>
      <c r="X32" s="7">
        <f>IF(AND($L32="",$K32&lt;&gt;"",設定!$B$10&gt;$K32),$K32+設定!$B$7,"")</f>
        <v/>
      </c>
      <c r="Y32" s="5" t="n"/>
      <c r="Z32" s="5" t="n"/>
      <c r="AA32" s="5" t="n"/>
      <c r="AB32" s="4">
        <f>IF(AH32=5,"完了",IF(AH32=4,"要確認：区分またはルート未設定",IF(AH32=3,IF(AND(設定!$B$10&gt;$K32,$L32=""),"B2票期限超過",IF(AND(設定!$B$10&gt;$N32,$O32=""),"D票期限超過","E票期限超過")),IF(AH32=2,IF(AND(設定!$B$11&gt;=$K32,$L32=""),"B2票期限間近",IF(AND(設定!$B$11&gt;=$N32,$O32=""),"D票期限間近","E票期限間近")),IF(AH32=1,"E票要確認","確認中")))))</f>
        <v/>
      </c>
      <c r="AC32" s="6" t="n"/>
      <c r="AD32" s="5" t="n"/>
      <c r="AE32" s="4">
        <f>IF($L32&lt;&gt;"","受領",IF($K32="","",IF(設定!$B$10&gt;$K32,"超過",IF(設定!$B$11&gt;=$K32,"間近","OK"))))</f>
        <v/>
      </c>
      <c r="AF32" s="4">
        <f>IF($O32&lt;&gt;"","受領",IF($N32="","",IF(設定!$B$10&gt;$N32,"超過",IF(設定!$B$11&gt;=$N32,"間近","OK"))))</f>
        <v/>
      </c>
      <c r="AG32" s="4">
        <f>IF($R32&lt;&gt;"","受領",IF($Q32="","",IF(設定!$B$10&gt;$Q32,"超過",IF(設定!$B$11&gt;=$Q32,"間近","OK"))))</f>
        <v/>
      </c>
      <c r="AH32" s="4">
        <f>IF($B32="",0,IF(($AA32="全票受領済み")+($L32&lt;&gt;"")*($O32&lt;&gt;"")*($R32&lt;&gt;""),5,IF(($D32="")+($I32="不明・要確認"),4,IF((設定!$B$10&gt;$K32)*($L32="")+(設定!$B$10&gt;$N32)*($O32="")+(設定!$B$10&gt;$Q32)*($R32=""),3,IF((設定!$B$11&gt;=$K32)*($L32="")+(設定!$B$11&gt;=$N32)*($O32="")+(設定!$B$11&gt;=$Q32)*($R32=""),2,IF($Q32="",1,0))))))</f>
        <v/>
      </c>
      <c r="AI32" s="8">
        <f>IFERROR(IF($AK32="","",$AK32+設定!$B$9),"")</f>
        <v/>
      </c>
      <c r="AJ32" s="4" t="n"/>
      <c r="AK32" s="7" t="n"/>
      <c r="AL32" s="4" t="n"/>
      <c r="AM32" s="4" t="n"/>
      <c r="AO32" s="8" t="n"/>
      <c r="AS32" s="8" t="n"/>
      <c r="AT32">
        <f>IFERROR(IF($B32="","",IF(COUNTIF($B$6:$B$305,$B32)&gt;1,"管理番号重複",IF(AND($C32="",OR($D32&lt;&gt;"",$L32&lt;&gt;"",$O32&lt;&gt;"",$R32&lt;&gt;"")),"交付日なしでデータあり",IF(OR(AND($L32&lt;&gt;"",$C32&lt;&gt;"",$L32&lt;$C32),AND($O32&lt;&gt;"",$C32&lt;&gt;"",$O32&lt;$C32),AND($R32&lt;&gt;"",$C32&lt;&gt;"",$R32&lt;$C32)),"交付日前の受領日",IF(OR(AND($L32&lt;&gt;"",$L32&gt;設定!$B$10),AND($O32&lt;&gt;"",$O32&gt;設定!$B$10),AND($R32&lt;&gt;"",$R32&gt;設定!$B$10)),"未来の受領日",IF(AND($AK32&lt;&gt;"",$C32&lt;&gt;"",$AK32&lt;$C32),"交付日前の照合日",IF(AND($AK32="",$AI32&lt;&gt;"","確認済み"),"受領前の照合",IF(AND($AI32="確認済み",$AK32=""),"照合済みで照合日なし",IF(AND($AI32="不備あり",$AR32=""),"不備ありで不備内容なし",IF(AND($L32&lt;&gt;"",$O32&lt;&gt;"",$R32&lt;&gt;"",$AT32="未着対応中"),"全票受領で未着対応中",IF($I32="不明・要確認","ルート不明",IF($J32="","保管場所なし",IF($Z32="","担当者なし",""))))))))))))),"")</f>
        <v/>
      </c>
      <c r="AU32" s="8" t="n"/>
    </row>
    <row r="33">
      <c r="A33" s="4">
        <f>IF($B33="","",ROW()-5)</f>
        <v/>
      </c>
      <c r="B33" s="5" t="n"/>
      <c r="C33" s="6" t="n"/>
      <c r="D33" s="5" t="n"/>
      <c r="E33" s="5" t="n"/>
      <c r="F33" s="5" t="n"/>
      <c r="G33" s="5" t="n"/>
      <c r="H33" s="5" t="n"/>
      <c r="I33" s="5" t="n"/>
      <c r="J33" s="5" t="n"/>
      <c r="K33" s="7">
        <f>IF($C33="","",IF($D33="特別管理",設定!$B$3,設定!$B$2)+$C33)</f>
        <v/>
      </c>
      <c r="L33" s="6" t="n"/>
      <c r="M33" s="7">
        <f>IF($L33="","",EDATE($L33,設定!$B$5*12))</f>
        <v/>
      </c>
      <c r="N33" s="7">
        <f>IF($C33="","",IF($D33="特別管理",設定!$B$3,設定!$B$2)+$C33)</f>
        <v/>
      </c>
      <c r="O33" s="6" t="n"/>
      <c r="P33" s="7">
        <f>IF($O33="","",EDATE($O33,設定!$B$5*12))</f>
        <v/>
      </c>
      <c r="Q33" s="7">
        <f>IF($C33="","",設定!$B$4+$C33)</f>
        <v/>
      </c>
      <c r="R33" s="6" t="n"/>
      <c r="S33" s="7">
        <f>IF($R33="","",EDATE($R33,設定!$B$5*12))</f>
        <v/>
      </c>
      <c r="T33" s="7">
        <f>IF($C33="","",EDATE($C33,設定!$B$5*12))</f>
        <v/>
      </c>
      <c r="U33" s="7">
        <f>IF(COUNT($M33,$P33,$S33,$T33)=0,"",MAX(IF($M33="",0,$M33),IF($P33="",0,$P33),IF($S33="",0,$S33),IF($T33="",0,$T33)))</f>
        <v/>
      </c>
      <c r="V33" s="6" t="n"/>
      <c r="W33" s="5" t="n"/>
      <c r="X33" s="7">
        <f>IF(AND($L33="",$K33&lt;&gt;"",設定!$B$10&gt;$K33),$K33+設定!$B$7,"")</f>
        <v/>
      </c>
      <c r="Y33" s="5" t="n"/>
      <c r="Z33" s="5" t="n"/>
      <c r="AA33" s="5" t="n"/>
      <c r="AB33" s="4">
        <f>IF(AH33=5,"完了",IF(AH33=4,"要確認：区分またはルート未設定",IF(AH33=3,IF(AND(設定!$B$10&gt;$K33,$L33=""),"B2票期限超過",IF(AND(設定!$B$10&gt;$N33,$O33=""),"D票期限超過","E票期限超過")),IF(AH33=2,IF(AND(設定!$B$11&gt;=$K33,$L33=""),"B2票期限間近",IF(AND(設定!$B$11&gt;=$N33,$O33=""),"D票期限間近","E票期限間近")),IF(AH33=1,"E票要確認","確認中")))))</f>
        <v/>
      </c>
      <c r="AC33" s="6" t="n"/>
      <c r="AD33" s="5" t="n"/>
      <c r="AE33" s="4">
        <f>IF($L33&lt;&gt;"","受領",IF($K33="","",IF(設定!$B$10&gt;$K33,"超過",IF(設定!$B$11&gt;=$K33,"間近","OK"))))</f>
        <v/>
      </c>
      <c r="AF33" s="4">
        <f>IF($O33&lt;&gt;"","受領",IF($N33="","",IF(設定!$B$10&gt;$N33,"超過",IF(設定!$B$11&gt;=$N33,"間近","OK"))))</f>
        <v/>
      </c>
      <c r="AG33" s="4">
        <f>IF($R33&lt;&gt;"","受領",IF($Q33="","",IF(設定!$B$10&gt;$Q33,"超過",IF(設定!$B$11&gt;=$Q33,"間近","OK"))))</f>
        <v/>
      </c>
      <c r="AH33" s="4">
        <f>IF($B33="",0,IF(($AA33="全票受領済み")+($L33&lt;&gt;"")*($O33&lt;&gt;"")*($R33&lt;&gt;""),5,IF(($D33="")+($I33="不明・要確認"),4,IF((設定!$B$10&gt;$K33)*($L33="")+(設定!$B$10&gt;$N33)*($O33="")+(設定!$B$10&gt;$Q33)*($R33=""),3,IF((設定!$B$11&gt;=$K33)*($L33="")+(設定!$B$11&gt;=$N33)*($O33="")+(設定!$B$11&gt;=$Q33)*($R33=""),2,IF($Q33="",1,0))))))</f>
        <v/>
      </c>
      <c r="AI33" s="8">
        <f>IFERROR(IF($AK33="","",$AK33+設定!$B$9),"")</f>
        <v/>
      </c>
      <c r="AJ33" s="4" t="n"/>
      <c r="AK33" s="7" t="n"/>
      <c r="AL33" s="4" t="n"/>
      <c r="AM33" s="4" t="n"/>
      <c r="AO33" s="8" t="n"/>
      <c r="AS33" s="8" t="n"/>
      <c r="AT33">
        <f>IFERROR(IF($B33="","",IF(COUNTIF($B$6:$B$305,$B33)&gt;1,"管理番号重複",IF(AND($C33="",OR($D33&lt;&gt;"",$L33&lt;&gt;"",$O33&lt;&gt;"",$R33&lt;&gt;"")),"交付日なしでデータあり",IF(OR(AND($L33&lt;&gt;"",$C33&lt;&gt;"",$L33&lt;$C33),AND($O33&lt;&gt;"",$C33&lt;&gt;"",$O33&lt;$C33),AND($R33&lt;&gt;"",$C33&lt;&gt;"",$R33&lt;$C33)),"交付日前の受領日",IF(OR(AND($L33&lt;&gt;"",$L33&gt;設定!$B$10),AND($O33&lt;&gt;"",$O33&gt;設定!$B$10),AND($R33&lt;&gt;"",$R33&gt;設定!$B$10)),"未来の受領日",IF(AND($AK33&lt;&gt;"",$C33&lt;&gt;"",$AK33&lt;$C33),"交付日前の照合日",IF(AND($AK33="",$AI33&lt;&gt;"","確認済み"),"受領前の照合",IF(AND($AI33="確認済み",$AK33=""),"照合済みで照合日なし",IF(AND($AI33="不備あり",$AR33=""),"不備ありで不備内容なし",IF(AND($L33&lt;&gt;"",$O33&lt;&gt;"",$R33&lt;&gt;"",$AT33="未着対応中"),"全票受領で未着対応中",IF($I33="不明・要確認","ルート不明",IF($J33="","保管場所なし",IF($Z33="","担当者なし",""))))))))))))),"")</f>
        <v/>
      </c>
      <c r="AU33" s="8" t="n"/>
    </row>
    <row r="34">
      <c r="A34" s="4">
        <f>IF($B34="","",ROW()-5)</f>
        <v/>
      </c>
      <c r="B34" s="5" t="n"/>
      <c r="C34" s="6" t="n"/>
      <c r="D34" s="5" t="n"/>
      <c r="E34" s="5" t="n"/>
      <c r="F34" s="5" t="n"/>
      <c r="G34" s="5" t="n"/>
      <c r="H34" s="5" t="n"/>
      <c r="I34" s="5" t="n"/>
      <c r="J34" s="5" t="n"/>
      <c r="K34" s="7">
        <f>IF($C34="","",IF($D34="特別管理",設定!$B$3,設定!$B$2)+$C34)</f>
        <v/>
      </c>
      <c r="L34" s="6" t="n"/>
      <c r="M34" s="7">
        <f>IF($L34="","",EDATE($L34,設定!$B$5*12))</f>
        <v/>
      </c>
      <c r="N34" s="7">
        <f>IF($C34="","",IF($D34="特別管理",設定!$B$3,設定!$B$2)+$C34)</f>
        <v/>
      </c>
      <c r="O34" s="6" t="n"/>
      <c r="P34" s="7">
        <f>IF($O34="","",EDATE($O34,設定!$B$5*12))</f>
        <v/>
      </c>
      <c r="Q34" s="7">
        <f>IF($C34="","",設定!$B$4+$C34)</f>
        <v/>
      </c>
      <c r="R34" s="6" t="n"/>
      <c r="S34" s="7">
        <f>IF($R34="","",EDATE($R34,設定!$B$5*12))</f>
        <v/>
      </c>
      <c r="T34" s="7">
        <f>IF($C34="","",EDATE($C34,設定!$B$5*12))</f>
        <v/>
      </c>
      <c r="U34" s="7">
        <f>IF(COUNT($M34,$P34,$S34,$T34)=0,"",MAX(IF($M34="",0,$M34),IF($P34="",0,$P34),IF($S34="",0,$S34),IF($T34="",0,$T34)))</f>
        <v/>
      </c>
      <c r="V34" s="6" t="n"/>
      <c r="W34" s="5" t="n"/>
      <c r="X34" s="7">
        <f>IF(AND($L34="",$K34&lt;&gt;"",設定!$B$10&gt;$K34),$K34+設定!$B$7,"")</f>
        <v/>
      </c>
      <c r="Y34" s="5" t="n"/>
      <c r="Z34" s="5" t="n"/>
      <c r="AA34" s="5" t="n"/>
      <c r="AB34" s="4">
        <f>IF(AH34=5,"完了",IF(AH34=4,"要確認：区分またはルート未設定",IF(AH34=3,IF(AND(設定!$B$10&gt;$K34,$L34=""),"B2票期限超過",IF(AND(設定!$B$10&gt;$N34,$O34=""),"D票期限超過","E票期限超過")),IF(AH34=2,IF(AND(設定!$B$11&gt;=$K34,$L34=""),"B2票期限間近",IF(AND(設定!$B$11&gt;=$N34,$O34=""),"D票期限間近","E票期限間近")),IF(AH34=1,"E票要確認","確認中")))))</f>
        <v/>
      </c>
      <c r="AC34" s="6" t="n"/>
      <c r="AD34" s="5" t="n"/>
      <c r="AE34" s="4">
        <f>IF($L34&lt;&gt;"","受領",IF($K34="","",IF(設定!$B$10&gt;$K34,"超過",IF(設定!$B$11&gt;=$K34,"間近","OK"))))</f>
        <v/>
      </c>
      <c r="AF34" s="4">
        <f>IF($O34&lt;&gt;"","受領",IF($N34="","",IF(設定!$B$10&gt;$N34,"超過",IF(設定!$B$11&gt;=$N34,"間近","OK"))))</f>
        <v/>
      </c>
      <c r="AG34" s="4">
        <f>IF($R34&lt;&gt;"","受領",IF($Q34="","",IF(設定!$B$10&gt;$Q34,"超過",IF(設定!$B$11&gt;=$Q34,"間近","OK"))))</f>
        <v/>
      </c>
      <c r="AH34" s="4">
        <f>IF($B34="",0,IF(($AA34="全票受領済み")+($L34&lt;&gt;"")*($O34&lt;&gt;"")*($R34&lt;&gt;""),5,IF(($D34="")+($I34="不明・要確認"),4,IF((設定!$B$10&gt;$K34)*($L34="")+(設定!$B$10&gt;$N34)*($O34="")+(設定!$B$10&gt;$Q34)*($R34=""),3,IF((設定!$B$11&gt;=$K34)*($L34="")+(設定!$B$11&gt;=$N34)*($O34="")+(設定!$B$11&gt;=$Q34)*($R34=""),2,IF($Q34="",1,0))))))</f>
        <v/>
      </c>
      <c r="AI34" s="8">
        <f>IFERROR(IF($AK34="","",$AK34+設定!$B$9),"")</f>
        <v/>
      </c>
      <c r="AJ34" s="4" t="n"/>
      <c r="AK34" s="7" t="n"/>
      <c r="AL34" s="4" t="n"/>
      <c r="AM34" s="4" t="n"/>
      <c r="AO34" s="8" t="n"/>
      <c r="AS34" s="8" t="n"/>
      <c r="AT34">
        <f>IFERROR(IF($B34="","",IF(COUNTIF($B$6:$B$305,$B34)&gt;1,"管理番号重複",IF(AND($C34="",OR($D34&lt;&gt;"",$L34&lt;&gt;"",$O34&lt;&gt;"",$R34&lt;&gt;"")),"交付日なしでデータあり",IF(OR(AND($L34&lt;&gt;"",$C34&lt;&gt;"",$L34&lt;$C34),AND($O34&lt;&gt;"",$C34&lt;&gt;"",$O34&lt;$C34),AND($R34&lt;&gt;"",$C34&lt;&gt;"",$R34&lt;$C34)),"交付日前の受領日",IF(OR(AND($L34&lt;&gt;"",$L34&gt;設定!$B$10),AND($O34&lt;&gt;"",$O34&gt;設定!$B$10),AND($R34&lt;&gt;"",$R34&gt;設定!$B$10)),"未来の受領日",IF(AND($AK34&lt;&gt;"",$C34&lt;&gt;"",$AK34&lt;$C34),"交付日前の照合日",IF(AND($AK34="",$AI34&lt;&gt;"","確認済み"),"受領前の照合",IF(AND($AI34="確認済み",$AK34=""),"照合済みで照合日なし",IF(AND($AI34="不備あり",$AR34=""),"不備ありで不備内容なし",IF(AND($L34&lt;&gt;"",$O34&lt;&gt;"",$R34&lt;&gt;"",$AT34="未着対応中"),"全票受領で未着対応中",IF($I34="不明・要確認","ルート不明",IF($J34="","保管場所なし",IF($Z34="","担当者なし",""))))))))))))),"")</f>
        <v/>
      </c>
      <c r="AU34" s="8" t="n"/>
    </row>
    <row r="35">
      <c r="A35" s="4">
        <f>IF($B35="","",ROW()-5)</f>
        <v/>
      </c>
      <c r="B35" s="5" t="n"/>
      <c r="C35" s="6" t="n"/>
      <c r="D35" s="5" t="n"/>
      <c r="E35" s="5" t="n"/>
      <c r="F35" s="5" t="n"/>
      <c r="G35" s="5" t="n"/>
      <c r="H35" s="5" t="n"/>
      <c r="I35" s="5" t="n"/>
      <c r="J35" s="5" t="n"/>
      <c r="K35" s="7">
        <f>IF($C35="","",IF($D35="特別管理",設定!$B$3,設定!$B$2)+$C35)</f>
        <v/>
      </c>
      <c r="L35" s="6" t="n"/>
      <c r="M35" s="7">
        <f>IF($L35="","",EDATE($L35,設定!$B$5*12))</f>
        <v/>
      </c>
      <c r="N35" s="7">
        <f>IF($C35="","",IF($D35="特別管理",設定!$B$3,設定!$B$2)+$C35)</f>
        <v/>
      </c>
      <c r="O35" s="6" t="n"/>
      <c r="P35" s="7">
        <f>IF($O35="","",EDATE($O35,設定!$B$5*12))</f>
        <v/>
      </c>
      <c r="Q35" s="7">
        <f>IF($C35="","",設定!$B$4+$C35)</f>
        <v/>
      </c>
      <c r="R35" s="6" t="n"/>
      <c r="S35" s="7">
        <f>IF($R35="","",EDATE($R35,設定!$B$5*12))</f>
        <v/>
      </c>
      <c r="T35" s="7">
        <f>IF($C35="","",EDATE($C35,設定!$B$5*12))</f>
        <v/>
      </c>
      <c r="U35" s="7">
        <f>IF(COUNT($M35,$P35,$S35,$T35)=0,"",MAX(IF($M35="",0,$M35),IF($P35="",0,$P35),IF($S35="",0,$S35),IF($T35="",0,$T35)))</f>
        <v/>
      </c>
      <c r="V35" s="6" t="n"/>
      <c r="W35" s="5" t="n"/>
      <c r="X35" s="7">
        <f>IF(AND($L35="",$K35&lt;&gt;"",設定!$B$10&gt;$K35),$K35+設定!$B$7,"")</f>
        <v/>
      </c>
      <c r="Y35" s="5" t="n"/>
      <c r="Z35" s="5" t="n"/>
      <c r="AA35" s="5" t="n"/>
      <c r="AB35" s="4">
        <f>IF(AH35=5,"完了",IF(AH35=4,"要確認：区分またはルート未設定",IF(AH35=3,IF(AND(設定!$B$10&gt;$K35,$L35=""),"B2票期限超過",IF(AND(設定!$B$10&gt;$N35,$O35=""),"D票期限超過","E票期限超過")),IF(AH35=2,IF(AND(設定!$B$11&gt;=$K35,$L35=""),"B2票期限間近",IF(AND(設定!$B$11&gt;=$N35,$O35=""),"D票期限間近","E票期限間近")),IF(AH35=1,"E票要確認","確認中")))))</f>
        <v/>
      </c>
      <c r="AC35" s="6" t="n"/>
      <c r="AD35" s="5" t="n"/>
      <c r="AE35" s="4">
        <f>IF($L35&lt;&gt;"","受領",IF($K35="","",IF(設定!$B$10&gt;$K35,"超過",IF(設定!$B$11&gt;=$K35,"間近","OK"))))</f>
        <v/>
      </c>
      <c r="AF35" s="4">
        <f>IF($O35&lt;&gt;"","受領",IF($N35="","",IF(設定!$B$10&gt;$N35,"超過",IF(設定!$B$11&gt;=$N35,"間近","OK"))))</f>
        <v/>
      </c>
      <c r="AG35" s="4">
        <f>IF($R35&lt;&gt;"","受領",IF($Q35="","",IF(設定!$B$10&gt;$Q35,"超過",IF(設定!$B$11&gt;=$Q35,"間近","OK"))))</f>
        <v/>
      </c>
      <c r="AH35" s="4">
        <f>IF($B35="",0,IF(($AA35="全票受領済み")+($L35&lt;&gt;"")*($O35&lt;&gt;"")*($R35&lt;&gt;""),5,IF(($D35="")+($I35="不明・要確認"),4,IF((設定!$B$10&gt;$K35)*($L35="")+(設定!$B$10&gt;$N35)*($O35="")+(設定!$B$10&gt;$Q35)*($R35=""),3,IF((設定!$B$11&gt;=$K35)*($L35="")+(設定!$B$11&gt;=$N35)*($O35="")+(設定!$B$11&gt;=$Q35)*($R35=""),2,IF($Q35="",1,0))))))</f>
        <v/>
      </c>
      <c r="AI35" s="8">
        <f>IFERROR(IF($AK35="","",$AK35+設定!$B$9),"")</f>
        <v/>
      </c>
      <c r="AJ35" s="4" t="n"/>
      <c r="AK35" s="7" t="n"/>
      <c r="AL35" s="4" t="n"/>
      <c r="AM35" s="4" t="n"/>
      <c r="AO35" s="8" t="n"/>
      <c r="AS35" s="8" t="n"/>
      <c r="AT35">
        <f>IFERROR(IF($B35="","",IF(COUNTIF($B$6:$B$305,$B35)&gt;1,"管理番号重複",IF(AND($C35="",OR($D35&lt;&gt;"",$L35&lt;&gt;"",$O35&lt;&gt;"",$R35&lt;&gt;"")),"交付日なしでデータあり",IF(OR(AND($L35&lt;&gt;"",$C35&lt;&gt;"",$L35&lt;$C35),AND($O35&lt;&gt;"",$C35&lt;&gt;"",$O35&lt;$C35),AND($R35&lt;&gt;"",$C35&lt;&gt;"",$R35&lt;$C35)),"交付日前の受領日",IF(OR(AND($L35&lt;&gt;"",$L35&gt;設定!$B$10),AND($O35&lt;&gt;"",$O35&gt;設定!$B$10),AND($R35&lt;&gt;"",$R35&gt;設定!$B$10)),"未来の受領日",IF(AND($AK35&lt;&gt;"",$C35&lt;&gt;"",$AK35&lt;$C35),"交付日前の照合日",IF(AND($AK35="",$AI35&lt;&gt;"","確認済み"),"受領前の照合",IF(AND($AI35="確認済み",$AK35=""),"照合済みで照合日なし",IF(AND($AI35="不備あり",$AR35=""),"不備ありで不備内容なし",IF(AND($L35&lt;&gt;"",$O35&lt;&gt;"",$R35&lt;&gt;"",$AT35="未着対応中"),"全票受領で未着対応中",IF($I35="不明・要確認","ルート不明",IF($J35="","保管場所なし",IF($Z35="","担当者なし",""))))))))))))),"")</f>
        <v/>
      </c>
      <c r="AU35" s="8" t="n"/>
    </row>
    <row r="36">
      <c r="A36" s="4">
        <f>IF($B36="","",ROW()-5)</f>
        <v/>
      </c>
      <c r="B36" s="5" t="n"/>
      <c r="C36" s="6" t="n"/>
      <c r="D36" s="5" t="n"/>
      <c r="E36" s="5" t="n"/>
      <c r="F36" s="5" t="n"/>
      <c r="G36" s="5" t="n"/>
      <c r="H36" s="5" t="n"/>
      <c r="I36" s="5" t="n"/>
      <c r="J36" s="5" t="n"/>
      <c r="K36" s="7">
        <f>IF($C36="","",IF($D36="特別管理",設定!$B$3,設定!$B$2)+$C36)</f>
        <v/>
      </c>
      <c r="L36" s="6" t="n"/>
      <c r="M36" s="7">
        <f>IF($L36="","",EDATE($L36,設定!$B$5*12))</f>
        <v/>
      </c>
      <c r="N36" s="7">
        <f>IF($C36="","",IF($D36="特別管理",設定!$B$3,設定!$B$2)+$C36)</f>
        <v/>
      </c>
      <c r="O36" s="6" t="n"/>
      <c r="P36" s="7">
        <f>IF($O36="","",EDATE($O36,設定!$B$5*12))</f>
        <v/>
      </c>
      <c r="Q36" s="7">
        <f>IF($C36="","",設定!$B$4+$C36)</f>
        <v/>
      </c>
      <c r="R36" s="6" t="n"/>
      <c r="S36" s="7">
        <f>IF($R36="","",EDATE($R36,設定!$B$5*12))</f>
        <v/>
      </c>
      <c r="T36" s="7">
        <f>IF($C36="","",EDATE($C36,設定!$B$5*12))</f>
        <v/>
      </c>
      <c r="U36" s="7">
        <f>IF(COUNT($M36,$P36,$S36,$T36)=0,"",MAX(IF($M36="",0,$M36),IF($P36="",0,$P36),IF($S36="",0,$S36),IF($T36="",0,$T36)))</f>
        <v/>
      </c>
      <c r="V36" s="6" t="n"/>
      <c r="W36" s="5" t="n"/>
      <c r="X36" s="7">
        <f>IF(AND($L36="",$K36&lt;&gt;"",設定!$B$10&gt;$K36),$K36+設定!$B$7,"")</f>
        <v/>
      </c>
      <c r="Y36" s="5" t="n"/>
      <c r="Z36" s="5" t="n"/>
      <c r="AA36" s="5" t="n"/>
      <c r="AB36" s="4">
        <f>IF(AH36=5,"完了",IF(AH36=4,"要確認：区分またはルート未設定",IF(AH36=3,IF(AND(設定!$B$10&gt;$K36,$L36=""),"B2票期限超過",IF(AND(設定!$B$10&gt;$N36,$O36=""),"D票期限超過","E票期限超過")),IF(AH36=2,IF(AND(設定!$B$11&gt;=$K36,$L36=""),"B2票期限間近",IF(AND(設定!$B$11&gt;=$N36,$O36=""),"D票期限間近","E票期限間近")),IF(AH36=1,"E票要確認","確認中")))))</f>
        <v/>
      </c>
      <c r="AC36" s="6" t="n"/>
      <c r="AD36" s="5" t="n"/>
      <c r="AE36" s="4">
        <f>IF($L36&lt;&gt;"","受領",IF($K36="","",IF(設定!$B$10&gt;$K36,"超過",IF(設定!$B$11&gt;=$K36,"間近","OK"))))</f>
        <v/>
      </c>
      <c r="AF36" s="4">
        <f>IF($O36&lt;&gt;"","受領",IF($N36="","",IF(設定!$B$10&gt;$N36,"超過",IF(設定!$B$11&gt;=$N36,"間近","OK"))))</f>
        <v/>
      </c>
      <c r="AG36" s="4">
        <f>IF($R36&lt;&gt;"","受領",IF($Q36="","",IF(設定!$B$10&gt;$Q36,"超過",IF(設定!$B$11&gt;=$Q36,"間近","OK"))))</f>
        <v/>
      </c>
      <c r="AH36" s="4">
        <f>IF($B36="",0,IF(($AA36="全票受領済み")+($L36&lt;&gt;"")*($O36&lt;&gt;"")*($R36&lt;&gt;""),5,IF(($D36="")+($I36="不明・要確認"),4,IF((設定!$B$10&gt;$K36)*($L36="")+(設定!$B$10&gt;$N36)*($O36="")+(設定!$B$10&gt;$Q36)*($R36=""),3,IF((設定!$B$11&gt;=$K36)*($L36="")+(設定!$B$11&gt;=$N36)*($O36="")+(設定!$B$11&gt;=$Q36)*($R36=""),2,IF($Q36="",1,0))))))</f>
        <v/>
      </c>
      <c r="AI36" s="8">
        <f>IFERROR(IF($AK36="","",$AK36+設定!$B$9),"")</f>
        <v/>
      </c>
      <c r="AJ36" s="4" t="n"/>
      <c r="AK36" s="7" t="n"/>
      <c r="AL36" s="4" t="n"/>
      <c r="AM36" s="4" t="n"/>
      <c r="AO36" s="8" t="n"/>
      <c r="AS36" s="8" t="n"/>
      <c r="AT36">
        <f>IFERROR(IF($B36="","",IF(COUNTIF($B$6:$B$305,$B36)&gt;1,"管理番号重複",IF(AND($C36="",OR($D36&lt;&gt;"",$L36&lt;&gt;"",$O36&lt;&gt;"",$R36&lt;&gt;"")),"交付日なしでデータあり",IF(OR(AND($L36&lt;&gt;"",$C36&lt;&gt;"",$L36&lt;$C36),AND($O36&lt;&gt;"",$C36&lt;&gt;"",$O36&lt;$C36),AND($R36&lt;&gt;"",$C36&lt;&gt;"",$R36&lt;$C36)),"交付日前の受領日",IF(OR(AND($L36&lt;&gt;"",$L36&gt;設定!$B$10),AND($O36&lt;&gt;"",$O36&gt;設定!$B$10),AND($R36&lt;&gt;"",$R36&gt;設定!$B$10)),"未来の受領日",IF(AND($AK36&lt;&gt;"",$C36&lt;&gt;"",$AK36&lt;$C36),"交付日前の照合日",IF(AND($AK36="",$AI36&lt;&gt;"","確認済み"),"受領前の照合",IF(AND($AI36="確認済み",$AK36=""),"照合済みで照合日なし",IF(AND($AI36="不備あり",$AR36=""),"不備ありで不備内容なし",IF(AND($L36&lt;&gt;"",$O36&lt;&gt;"",$R36&lt;&gt;"",$AT36="未着対応中"),"全票受領で未着対応中",IF($I36="不明・要確認","ルート不明",IF($J36="","保管場所なし",IF($Z36="","担当者なし",""))))))))))))),"")</f>
        <v/>
      </c>
      <c r="AU36" s="8" t="n"/>
    </row>
    <row r="37">
      <c r="A37" s="4">
        <f>IF($B37="","",ROW()-5)</f>
        <v/>
      </c>
      <c r="B37" s="5" t="n"/>
      <c r="C37" s="6" t="n"/>
      <c r="D37" s="5" t="n"/>
      <c r="E37" s="5" t="n"/>
      <c r="F37" s="5" t="n"/>
      <c r="G37" s="5" t="n"/>
      <c r="H37" s="5" t="n"/>
      <c r="I37" s="5" t="n"/>
      <c r="J37" s="5" t="n"/>
      <c r="K37" s="7">
        <f>IF($C37="","",IF($D37="特別管理",設定!$B$3,設定!$B$2)+$C37)</f>
        <v/>
      </c>
      <c r="L37" s="6" t="n"/>
      <c r="M37" s="7">
        <f>IF($L37="","",EDATE($L37,設定!$B$5*12))</f>
        <v/>
      </c>
      <c r="N37" s="7">
        <f>IF($C37="","",IF($D37="特別管理",設定!$B$3,設定!$B$2)+$C37)</f>
        <v/>
      </c>
      <c r="O37" s="6" t="n"/>
      <c r="P37" s="7">
        <f>IF($O37="","",EDATE($O37,設定!$B$5*12))</f>
        <v/>
      </c>
      <c r="Q37" s="7">
        <f>IF($C37="","",設定!$B$4+$C37)</f>
        <v/>
      </c>
      <c r="R37" s="6" t="n"/>
      <c r="S37" s="7">
        <f>IF($R37="","",EDATE($R37,設定!$B$5*12))</f>
        <v/>
      </c>
      <c r="T37" s="7">
        <f>IF($C37="","",EDATE($C37,設定!$B$5*12))</f>
        <v/>
      </c>
      <c r="U37" s="7">
        <f>IF(COUNT($M37,$P37,$S37,$T37)=0,"",MAX(IF($M37="",0,$M37),IF($P37="",0,$P37),IF($S37="",0,$S37),IF($T37="",0,$T37)))</f>
        <v/>
      </c>
      <c r="V37" s="6" t="n"/>
      <c r="W37" s="5" t="n"/>
      <c r="X37" s="7">
        <f>IF(AND($L37="",$K37&lt;&gt;"",設定!$B$10&gt;$K37),$K37+設定!$B$7,"")</f>
        <v/>
      </c>
      <c r="Y37" s="5" t="n"/>
      <c r="Z37" s="5" t="n"/>
      <c r="AA37" s="5" t="n"/>
      <c r="AB37" s="4">
        <f>IF(AH37=5,"完了",IF(AH37=4,"要確認：区分またはルート未設定",IF(AH37=3,IF(AND(設定!$B$10&gt;$K37,$L37=""),"B2票期限超過",IF(AND(設定!$B$10&gt;$N37,$O37=""),"D票期限超過","E票期限超過")),IF(AH37=2,IF(AND(設定!$B$11&gt;=$K37,$L37=""),"B2票期限間近",IF(AND(設定!$B$11&gt;=$N37,$O37=""),"D票期限間近","E票期限間近")),IF(AH37=1,"E票要確認","確認中")))))</f>
        <v/>
      </c>
      <c r="AC37" s="6" t="n"/>
      <c r="AD37" s="5" t="n"/>
      <c r="AE37" s="4">
        <f>IF($L37&lt;&gt;"","受領",IF($K37="","",IF(設定!$B$10&gt;$K37,"超過",IF(設定!$B$11&gt;=$K37,"間近","OK"))))</f>
        <v/>
      </c>
      <c r="AF37" s="4">
        <f>IF($O37&lt;&gt;"","受領",IF($N37="","",IF(設定!$B$10&gt;$N37,"超過",IF(設定!$B$11&gt;=$N37,"間近","OK"))))</f>
        <v/>
      </c>
      <c r="AG37" s="4">
        <f>IF($R37&lt;&gt;"","受領",IF($Q37="","",IF(設定!$B$10&gt;$Q37,"超過",IF(設定!$B$11&gt;=$Q37,"間近","OK"))))</f>
        <v/>
      </c>
      <c r="AH37" s="4">
        <f>IF($B37="",0,IF(($AA37="全票受領済み")+($L37&lt;&gt;"")*($O37&lt;&gt;"")*($R37&lt;&gt;""),5,IF(($D37="")+($I37="不明・要確認"),4,IF((設定!$B$10&gt;$K37)*($L37="")+(設定!$B$10&gt;$N37)*($O37="")+(設定!$B$10&gt;$Q37)*($R37=""),3,IF((設定!$B$11&gt;=$K37)*($L37="")+(設定!$B$11&gt;=$N37)*($O37="")+(設定!$B$11&gt;=$Q37)*($R37=""),2,IF($Q37="",1,0))))))</f>
        <v/>
      </c>
      <c r="AI37" s="8">
        <f>IFERROR(IF($AK37="","",$AK37+設定!$B$9),"")</f>
        <v/>
      </c>
      <c r="AJ37" s="4" t="n"/>
      <c r="AK37" s="7" t="n"/>
      <c r="AL37" s="4" t="n"/>
      <c r="AM37" s="4" t="n"/>
      <c r="AO37" s="8" t="n"/>
      <c r="AS37" s="8" t="n"/>
      <c r="AT37">
        <f>IFERROR(IF($B37="","",IF(COUNTIF($B$6:$B$305,$B37)&gt;1,"管理番号重複",IF(AND($C37="",OR($D37&lt;&gt;"",$L37&lt;&gt;"",$O37&lt;&gt;"",$R37&lt;&gt;"")),"交付日なしでデータあり",IF(OR(AND($L37&lt;&gt;"",$C37&lt;&gt;"",$L37&lt;$C37),AND($O37&lt;&gt;"",$C37&lt;&gt;"",$O37&lt;$C37),AND($R37&lt;&gt;"",$C37&lt;&gt;"",$R37&lt;$C37)),"交付日前の受領日",IF(OR(AND($L37&lt;&gt;"",$L37&gt;設定!$B$10),AND($O37&lt;&gt;"",$O37&gt;設定!$B$10),AND($R37&lt;&gt;"",$R37&gt;設定!$B$10)),"未来の受領日",IF(AND($AK37&lt;&gt;"",$C37&lt;&gt;"",$AK37&lt;$C37),"交付日前の照合日",IF(AND($AK37="",$AI37&lt;&gt;"","確認済み"),"受領前の照合",IF(AND($AI37="確認済み",$AK37=""),"照合済みで照合日なし",IF(AND($AI37="不備あり",$AR37=""),"不備ありで不備内容なし",IF(AND($L37&lt;&gt;"",$O37&lt;&gt;"",$R37&lt;&gt;"",$AT37="未着対応中"),"全票受領で未着対応中",IF($I37="不明・要確認","ルート不明",IF($J37="","保管場所なし",IF($Z37="","担当者なし",""))))))))))))),"")</f>
        <v/>
      </c>
      <c r="AU37" s="8" t="n"/>
    </row>
    <row r="38">
      <c r="A38" s="4">
        <f>IF($B38="","",ROW()-5)</f>
        <v/>
      </c>
      <c r="B38" s="5" t="n"/>
      <c r="C38" s="6" t="n"/>
      <c r="D38" s="5" t="n"/>
      <c r="E38" s="5" t="n"/>
      <c r="F38" s="5" t="n"/>
      <c r="G38" s="5" t="n"/>
      <c r="H38" s="5" t="n"/>
      <c r="I38" s="5" t="n"/>
      <c r="J38" s="5" t="n"/>
      <c r="K38" s="7">
        <f>IF($C38="","",IF($D38="特別管理",設定!$B$3,設定!$B$2)+$C38)</f>
        <v/>
      </c>
      <c r="L38" s="6" t="n"/>
      <c r="M38" s="7">
        <f>IF($L38="","",EDATE($L38,設定!$B$5*12))</f>
        <v/>
      </c>
      <c r="N38" s="7">
        <f>IF($C38="","",IF($D38="特別管理",設定!$B$3,設定!$B$2)+$C38)</f>
        <v/>
      </c>
      <c r="O38" s="6" t="n"/>
      <c r="P38" s="7">
        <f>IF($O38="","",EDATE($O38,設定!$B$5*12))</f>
        <v/>
      </c>
      <c r="Q38" s="7">
        <f>IF($C38="","",設定!$B$4+$C38)</f>
        <v/>
      </c>
      <c r="R38" s="6" t="n"/>
      <c r="S38" s="7">
        <f>IF($R38="","",EDATE($R38,設定!$B$5*12))</f>
        <v/>
      </c>
      <c r="T38" s="7">
        <f>IF($C38="","",EDATE($C38,設定!$B$5*12))</f>
        <v/>
      </c>
      <c r="U38" s="7">
        <f>IF(COUNT($M38,$P38,$S38,$T38)=0,"",MAX(IF($M38="",0,$M38),IF($P38="",0,$P38),IF($S38="",0,$S38),IF($T38="",0,$T38)))</f>
        <v/>
      </c>
      <c r="V38" s="6" t="n"/>
      <c r="W38" s="5" t="n"/>
      <c r="X38" s="7">
        <f>IF(AND($L38="",$K38&lt;&gt;"",設定!$B$10&gt;$K38),$K38+設定!$B$7,"")</f>
        <v/>
      </c>
      <c r="Y38" s="5" t="n"/>
      <c r="Z38" s="5" t="n"/>
      <c r="AA38" s="5" t="n"/>
      <c r="AB38" s="4">
        <f>IF(AH38=5,"完了",IF(AH38=4,"要確認：区分またはルート未設定",IF(AH38=3,IF(AND(設定!$B$10&gt;$K38,$L38=""),"B2票期限超過",IF(AND(設定!$B$10&gt;$N38,$O38=""),"D票期限超過","E票期限超過")),IF(AH38=2,IF(AND(設定!$B$11&gt;=$K38,$L38=""),"B2票期限間近",IF(AND(設定!$B$11&gt;=$N38,$O38=""),"D票期限間近","E票期限間近")),IF(AH38=1,"E票要確認","確認中")))))</f>
        <v/>
      </c>
      <c r="AC38" s="6" t="n"/>
      <c r="AD38" s="5" t="n"/>
      <c r="AE38" s="4">
        <f>IF($L38&lt;&gt;"","受領",IF($K38="","",IF(設定!$B$10&gt;$K38,"超過",IF(設定!$B$11&gt;=$K38,"間近","OK"))))</f>
        <v/>
      </c>
      <c r="AF38" s="4">
        <f>IF($O38&lt;&gt;"","受領",IF($N38="","",IF(設定!$B$10&gt;$N38,"超過",IF(設定!$B$11&gt;=$N38,"間近","OK"))))</f>
        <v/>
      </c>
      <c r="AG38" s="4">
        <f>IF($R38&lt;&gt;"","受領",IF($Q38="","",IF(設定!$B$10&gt;$Q38,"超過",IF(設定!$B$11&gt;=$Q38,"間近","OK"))))</f>
        <v/>
      </c>
      <c r="AH38" s="4">
        <f>IF($B38="",0,IF(($AA38="全票受領済み")+($L38&lt;&gt;"")*($O38&lt;&gt;"")*($R38&lt;&gt;""),5,IF(($D38="")+($I38="不明・要確認"),4,IF((設定!$B$10&gt;$K38)*($L38="")+(設定!$B$10&gt;$N38)*($O38="")+(設定!$B$10&gt;$Q38)*($R38=""),3,IF((設定!$B$11&gt;=$K38)*($L38="")+(設定!$B$11&gt;=$N38)*($O38="")+(設定!$B$11&gt;=$Q38)*($R38=""),2,IF($Q38="",1,0))))))</f>
        <v/>
      </c>
      <c r="AI38" s="8">
        <f>IFERROR(IF($AK38="","",$AK38+設定!$B$9),"")</f>
        <v/>
      </c>
      <c r="AJ38" s="4" t="n"/>
      <c r="AK38" s="7" t="n"/>
      <c r="AL38" s="4" t="n"/>
      <c r="AM38" s="4" t="n"/>
      <c r="AO38" s="8" t="n"/>
      <c r="AS38" s="8" t="n"/>
      <c r="AT38">
        <f>IFERROR(IF($B38="","",IF(COUNTIF($B$6:$B$305,$B38)&gt;1,"管理番号重複",IF(AND($C38="",OR($D38&lt;&gt;"",$L38&lt;&gt;"",$O38&lt;&gt;"",$R38&lt;&gt;"")),"交付日なしでデータあり",IF(OR(AND($L38&lt;&gt;"",$C38&lt;&gt;"",$L38&lt;$C38),AND($O38&lt;&gt;"",$C38&lt;&gt;"",$O38&lt;$C38),AND($R38&lt;&gt;"",$C38&lt;&gt;"",$R38&lt;$C38)),"交付日前の受領日",IF(OR(AND($L38&lt;&gt;"",$L38&gt;設定!$B$10),AND($O38&lt;&gt;"",$O38&gt;設定!$B$10),AND($R38&lt;&gt;"",$R38&gt;設定!$B$10)),"未来の受領日",IF(AND($AK38&lt;&gt;"",$C38&lt;&gt;"",$AK38&lt;$C38),"交付日前の照合日",IF(AND($AK38="",$AI38&lt;&gt;"","確認済み"),"受領前の照合",IF(AND($AI38="確認済み",$AK38=""),"照合済みで照合日なし",IF(AND($AI38="不備あり",$AR38=""),"不備ありで不備内容なし",IF(AND($L38&lt;&gt;"",$O38&lt;&gt;"",$R38&lt;&gt;"",$AT38="未着対応中"),"全票受領で未着対応中",IF($I38="不明・要確認","ルート不明",IF($J38="","保管場所なし",IF($Z38="","担当者なし",""))))))))))))),"")</f>
        <v/>
      </c>
      <c r="AU38" s="8" t="n"/>
    </row>
    <row r="39">
      <c r="A39" s="4">
        <f>IF($B39="","",ROW()-5)</f>
        <v/>
      </c>
      <c r="B39" s="5" t="n"/>
      <c r="C39" s="6" t="n"/>
      <c r="D39" s="5" t="n"/>
      <c r="E39" s="5" t="n"/>
      <c r="F39" s="5" t="n"/>
      <c r="G39" s="5" t="n"/>
      <c r="H39" s="5" t="n"/>
      <c r="I39" s="5" t="n"/>
      <c r="J39" s="5" t="n"/>
      <c r="K39" s="7">
        <f>IF($C39="","",IF($D39="特別管理",設定!$B$3,設定!$B$2)+$C39)</f>
        <v/>
      </c>
      <c r="L39" s="6" t="n"/>
      <c r="M39" s="7">
        <f>IF($L39="","",EDATE($L39,設定!$B$5*12))</f>
        <v/>
      </c>
      <c r="N39" s="7">
        <f>IF($C39="","",IF($D39="特別管理",設定!$B$3,設定!$B$2)+$C39)</f>
        <v/>
      </c>
      <c r="O39" s="6" t="n"/>
      <c r="P39" s="7">
        <f>IF($O39="","",EDATE($O39,設定!$B$5*12))</f>
        <v/>
      </c>
      <c r="Q39" s="7">
        <f>IF($C39="","",設定!$B$4+$C39)</f>
        <v/>
      </c>
      <c r="R39" s="6" t="n"/>
      <c r="S39" s="7">
        <f>IF($R39="","",EDATE($R39,設定!$B$5*12))</f>
        <v/>
      </c>
      <c r="T39" s="7">
        <f>IF($C39="","",EDATE($C39,設定!$B$5*12))</f>
        <v/>
      </c>
      <c r="U39" s="7">
        <f>IF(COUNT($M39,$P39,$S39,$T39)=0,"",MAX(IF($M39="",0,$M39),IF($P39="",0,$P39),IF($S39="",0,$S39),IF($T39="",0,$T39)))</f>
        <v/>
      </c>
      <c r="V39" s="6" t="n"/>
      <c r="W39" s="5" t="n"/>
      <c r="X39" s="7">
        <f>IF(AND($L39="",$K39&lt;&gt;"",設定!$B$10&gt;$K39),$K39+設定!$B$7,"")</f>
        <v/>
      </c>
      <c r="Y39" s="5" t="n"/>
      <c r="Z39" s="5" t="n"/>
      <c r="AA39" s="5" t="n"/>
      <c r="AB39" s="4">
        <f>IF(AH39=5,"完了",IF(AH39=4,"要確認：区分またはルート未設定",IF(AH39=3,IF(AND(設定!$B$10&gt;$K39,$L39=""),"B2票期限超過",IF(AND(設定!$B$10&gt;$N39,$O39=""),"D票期限超過","E票期限超過")),IF(AH39=2,IF(AND(設定!$B$11&gt;=$K39,$L39=""),"B2票期限間近",IF(AND(設定!$B$11&gt;=$N39,$O39=""),"D票期限間近","E票期限間近")),IF(AH39=1,"E票要確認","確認中")))))</f>
        <v/>
      </c>
      <c r="AC39" s="6" t="n"/>
      <c r="AD39" s="5" t="n"/>
      <c r="AE39" s="4">
        <f>IF($L39&lt;&gt;"","受領",IF($K39="","",IF(設定!$B$10&gt;$K39,"超過",IF(設定!$B$11&gt;=$K39,"間近","OK"))))</f>
        <v/>
      </c>
      <c r="AF39" s="4">
        <f>IF($O39&lt;&gt;"","受領",IF($N39="","",IF(設定!$B$10&gt;$N39,"超過",IF(設定!$B$11&gt;=$N39,"間近","OK"))))</f>
        <v/>
      </c>
      <c r="AG39" s="4">
        <f>IF($R39&lt;&gt;"","受領",IF($Q39="","",IF(設定!$B$10&gt;$Q39,"超過",IF(設定!$B$11&gt;=$Q39,"間近","OK"))))</f>
        <v/>
      </c>
      <c r="AH39" s="4">
        <f>IF($B39="",0,IF(($AA39="全票受領済み")+($L39&lt;&gt;"")*($O39&lt;&gt;"")*($R39&lt;&gt;""),5,IF(($D39="")+($I39="不明・要確認"),4,IF((設定!$B$10&gt;$K39)*($L39="")+(設定!$B$10&gt;$N39)*($O39="")+(設定!$B$10&gt;$Q39)*($R39=""),3,IF((設定!$B$11&gt;=$K39)*($L39="")+(設定!$B$11&gt;=$N39)*($O39="")+(設定!$B$11&gt;=$Q39)*($R39=""),2,IF($Q39="",1,0))))))</f>
        <v/>
      </c>
      <c r="AI39" s="8">
        <f>IFERROR(IF($AK39="","",$AK39+設定!$B$9),"")</f>
        <v/>
      </c>
      <c r="AJ39" s="4" t="n"/>
      <c r="AK39" s="7" t="n"/>
      <c r="AL39" s="4" t="n"/>
      <c r="AM39" s="4" t="n"/>
      <c r="AO39" s="8" t="n"/>
      <c r="AS39" s="8" t="n"/>
      <c r="AT39">
        <f>IFERROR(IF($B39="","",IF(COUNTIF($B$6:$B$305,$B39)&gt;1,"管理番号重複",IF(AND($C39="",OR($D39&lt;&gt;"",$L39&lt;&gt;"",$O39&lt;&gt;"",$R39&lt;&gt;"")),"交付日なしでデータあり",IF(OR(AND($L39&lt;&gt;"",$C39&lt;&gt;"",$L39&lt;$C39),AND($O39&lt;&gt;"",$C39&lt;&gt;"",$O39&lt;$C39),AND($R39&lt;&gt;"",$C39&lt;&gt;"",$R39&lt;$C39)),"交付日前の受領日",IF(OR(AND($L39&lt;&gt;"",$L39&gt;設定!$B$10),AND($O39&lt;&gt;"",$O39&gt;設定!$B$10),AND($R39&lt;&gt;"",$R39&gt;設定!$B$10)),"未来の受領日",IF(AND($AK39&lt;&gt;"",$C39&lt;&gt;"",$AK39&lt;$C39),"交付日前の照合日",IF(AND($AK39="",$AI39&lt;&gt;"","確認済み"),"受領前の照合",IF(AND($AI39="確認済み",$AK39=""),"照合済みで照合日なし",IF(AND($AI39="不備あり",$AR39=""),"不備ありで不備内容なし",IF(AND($L39&lt;&gt;"",$O39&lt;&gt;"",$R39&lt;&gt;"",$AT39="未着対応中"),"全票受領で未着対応中",IF($I39="不明・要確認","ルート不明",IF($J39="","保管場所なし",IF($Z39="","担当者なし",""))))))))))))),"")</f>
        <v/>
      </c>
      <c r="AU39" s="8" t="n"/>
    </row>
    <row r="40">
      <c r="A40" s="4">
        <f>IF($B40="","",ROW()-5)</f>
        <v/>
      </c>
      <c r="B40" s="5" t="n"/>
      <c r="C40" s="6" t="n"/>
      <c r="D40" s="5" t="n"/>
      <c r="E40" s="5" t="n"/>
      <c r="F40" s="5" t="n"/>
      <c r="G40" s="5" t="n"/>
      <c r="H40" s="5" t="n"/>
      <c r="I40" s="5" t="n"/>
      <c r="J40" s="5" t="n"/>
      <c r="K40" s="7">
        <f>IF($C40="","",IF($D40="特別管理",設定!$B$3,設定!$B$2)+$C40)</f>
        <v/>
      </c>
      <c r="L40" s="6" t="n"/>
      <c r="M40" s="7">
        <f>IF($L40="","",EDATE($L40,設定!$B$5*12))</f>
        <v/>
      </c>
      <c r="N40" s="7">
        <f>IF($C40="","",IF($D40="特別管理",設定!$B$3,設定!$B$2)+$C40)</f>
        <v/>
      </c>
      <c r="O40" s="6" t="n"/>
      <c r="P40" s="7">
        <f>IF($O40="","",EDATE($O40,設定!$B$5*12))</f>
        <v/>
      </c>
      <c r="Q40" s="7">
        <f>IF($C40="","",設定!$B$4+$C40)</f>
        <v/>
      </c>
      <c r="R40" s="6" t="n"/>
      <c r="S40" s="7">
        <f>IF($R40="","",EDATE($R40,設定!$B$5*12))</f>
        <v/>
      </c>
      <c r="T40" s="7">
        <f>IF($C40="","",EDATE($C40,設定!$B$5*12))</f>
        <v/>
      </c>
      <c r="U40" s="7">
        <f>IF(COUNT($M40,$P40,$S40,$T40)=0,"",MAX(IF($M40="",0,$M40),IF($P40="",0,$P40),IF($S40="",0,$S40),IF($T40="",0,$T40)))</f>
        <v/>
      </c>
      <c r="V40" s="6" t="n"/>
      <c r="W40" s="5" t="n"/>
      <c r="X40" s="7">
        <f>IF(AND($L40="",$K40&lt;&gt;"",設定!$B$10&gt;$K40),$K40+設定!$B$7,"")</f>
        <v/>
      </c>
      <c r="Y40" s="5" t="n"/>
      <c r="Z40" s="5" t="n"/>
      <c r="AA40" s="5" t="n"/>
      <c r="AB40" s="4">
        <f>IF(AH40=5,"完了",IF(AH40=4,"要確認：区分またはルート未設定",IF(AH40=3,IF(AND(設定!$B$10&gt;$K40,$L40=""),"B2票期限超過",IF(AND(設定!$B$10&gt;$N40,$O40=""),"D票期限超過","E票期限超過")),IF(AH40=2,IF(AND(設定!$B$11&gt;=$K40,$L40=""),"B2票期限間近",IF(AND(設定!$B$11&gt;=$N40,$O40=""),"D票期限間近","E票期限間近")),IF(AH40=1,"E票要確認","確認中")))))</f>
        <v/>
      </c>
      <c r="AC40" s="6" t="n"/>
      <c r="AD40" s="5" t="n"/>
      <c r="AE40" s="4">
        <f>IF($L40&lt;&gt;"","受領",IF($K40="","",IF(設定!$B$10&gt;$K40,"超過",IF(設定!$B$11&gt;=$K40,"間近","OK"))))</f>
        <v/>
      </c>
      <c r="AF40" s="4">
        <f>IF($O40&lt;&gt;"","受領",IF($N40="","",IF(設定!$B$10&gt;$N40,"超過",IF(設定!$B$11&gt;=$N40,"間近","OK"))))</f>
        <v/>
      </c>
      <c r="AG40" s="4">
        <f>IF($R40&lt;&gt;"","受領",IF($Q40="","",IF(設定!$B$10&gt;$Q40,"超過",IF(設定!$B$11&gt;=$Q40,"間近","OK"))))</f>
        <v/>
      </c>
      <c r="AH40" s="4">
        <f>IF($B40="",0,IF(($AA40="全票受領済み")+($L40&lt;&gt;"")*($O40&lt;&gt;"")*($R40&lt;&gt;""),5,IF(($D40="")+($I40="不明・要確認"),4,IF((設定!$B$10&gt;$K40)*($L40="")+(設定!$B$10&gt;$N40)*($O40="")+(設定!$B$10&gt;$Q40)*($R40=""),3,IF((設定!$B$11&gt;=$K40)*($L40="")+(設定!$B$11&gt;=$N40)*($O40="")+(設定!$B$11&gt;=$Q40)*($R40=""),2,IF($Q40="",1,0))))))</f>
        <v/>
      </c>
      <c r="AI40" s="8">
        <f>IFERROR(IF($AK40="","",$AK40+設定!$B$9),"")</f>
        <v/>
      </c>
      <c r="AJ40" s="4" t="n"/>
      <c r="AK40" s="7" t="n"/>
      <c r="AL40" s="4" t="n"/>
      <c r="AM40" s="4" t="n"/>
      <c r="AO40" s="8" t="n"/>
      <c r="AS40" s="8" t="n"/>
      <c r="AT40">
        <f>IFERROR(IF($B40="","",IF(COUNTIF($B$6:$B$305,$B40)&gt;1,"管理番号重複",IF(AND($C40="",OR($D40&lt;&gt;"",$L40&lt;&gt;"",$O40&lt;&gt;"",$R40&lt;&gt;"")),"交付日なしでデータあり",IF(OR(AND($L40&lt;&gt;"",$C40&lt;&gt;"",$L40&lt;$C40),AND($O40&lt;&gt;"",$C40&lt;&gt;"",$O40&lt;$C40),AND($R40&lt;&gt;"",$C40&lt;&gt;"",$R40&lt;$C40)),"交付日前の受領日",IF(OR(AND($L40&lt;&gt;"",$L40&gt;設定!$B$10),AND($O40&lt;&gt;"",$O40&gt;設定!$B$10),AND($R40&lt;&gt;"",$R40&gt;設定!$B$10)),"未来の受領日",IF(AND($AK40&lt;&gt;"",$C40&lt;&gt;"",$AK40&lt;$C40),"交付日前の照合日",IF(AND($AK40="",$AI40&lt;&gt;"","確認済み"),"受領前の照合",IF(AND($AI40="確認済み",$AK40=""),"照合済みで照合日なし",IF(AND($AI40="不備あり",$AR40=""),"不備ありで不備内容なし",IF(AND($L40&lt;&gt;"",$O40&lt;&gt;"",$R40&lt;&gt;"",$AT40="未着対応中"),"全票受領で未着対応中",IF($I40="不明・要確認","ルート不明",IF($J40="","保管場所なし",IF($Z40="","担当者なし",""))))))))))))),"")</f>
        <v/>
      </c>
      <c r="AU40" s="8" t="n"/>
    </row>
    <row r="41">
      <c r="A41" s="4">
        <f>IF($B41="","",ROW()-5)</f>
        <v/>
      </c>
      <c r="B41" s="5" t="n"/>
      <c r="C41" s="6" t="n"/>
      <c r="D41" s="5" t="n"/>
      <c r="E41" s="5" t="n"/>
      <c r="F41" s="5" t="n"/>
      <c r="G41" s="5" t="n"/>
      <c r="H41" s="5" t="n"/>
      <c r="I41" s="5" t="n"/>
      <c r="J41" s="5" t="n"/>
      <c r="K41" s="7">
        <f>IF($C41="","",IF($D41="特別管理",設定!$B$3,設定!$B$2)+$C41)</f>
        <v/>
      </c>
      <c r="L41" s="6" t="n"/>
      <c r="M41" s="7">
        <f>IF($L41="","",EDATE($L41,設定!$B$5*12))</f>
        <v/>
      </c>
      <c r="N41" s="7">
        <f>IF($C41="","",IF($D41="特別管理",設定!$B$3,設定!$B$2)+$C41)</f>
        <v/>
      </c>
      <c r="O41" s="6" t="n"/>
      <c r="P41" s="7">
        <f>IF($O41="","",EDATE($O41,設定!$B$5*12))</f>
        <v/>
      </c>
      <c r="Q41" s="7">
        <f>IF($C41="","",設定!$B$4+$C41)</f>
        <v/>
      </c>
      <c r="R41" s="6" t="n"/>
      <c r="S41" s="7">
        <f>IF($R41="","",EDATE($R41,設定!$B$5*12))</f>
        <v/>
      </c>
      <c r="T41" s="7">
        <f>IF($C41="","",EDATE($C41,設定!$B$5*12))</f>
        <v/>
      </c>
      <c r="U41" s="7">
        <f>IF(COUNT($M41,$P41,$S41,$T41)=0,"",MAX(IF($M41="",0,$M41),IF($P41="",0,$P41),IF($S41="",0,$S41),IF($T41="",0,$T41)))</f>
        <v/>
      </c>
      <c r="V41" s="6" t="n"/>
      <c r="W41" s="5" t="n"/>
      <c r="X41" s="7">
        <f>IF(AND($L41="",$K41&lt;&gt;"",設定!$B$10&gt;$K41),$K41+設定!$B$7,"")</f>
        <v/>
      </c>
      <c r="Y41" s="5" t="n"/>
      <c r="Z41" s="5" t="n"/>
      <c r="AA41" s="5" t="n"/>
      <c r="AB41" s="4">
        <f>IF(AH41=5,"完了",IF(AH41=4,"要確認：区分またはルート未設定",IF(AH41=3,IF(AND(設定!$B$10&gt;$K41,$L41=""),"B2票期限超過",IF(AND(設定!$B$10&gt;$N41,$O41=""),"D票期限超過","E票期限超過")),IF(AH41=2,IF(AND(設定!$B$11&gt;=$K41,$L41=""),"B2票期限間近",IF(AND(設定!$B$11&gt;=$N41,$O41=""),"D票期限間近","E票期限間近")),IF(AH41=1,"E票要確認","確認中")))))</f>
        <v/>
      </c>
      <c r="AC41" s="6" t="n"/>
      <c r="AD41" s="5" t="n"/>
      <c r="AE41" s="4">
        <f>IF($L41&lt;&gt;"","受領",IF($K41="","",IF(設定!$B$10&gt;$K41,"超過",IF(設定!$B$11&gt;=$K41,"間近","OK"))))</f>
        <v/>
      </c>
      <c r="AF41" s="4">
        <f>IF($O41&lt;&gt;"","受領",IF($N41="","",IF(設定!$B$10&gt;$N41,"超過",IF(設定!$B$11&gt;=$N41,"間近","OK"))))</f>
        <v/>
      </c>
      <c r="AG41" s="4">
        <f>IF($R41&lt;&gt;"","受領",IF($Q41="","",IF(設定!$B$10&gt;$Q41,"超過",IF(設定!$B$11&gt;=$Q41,"間近","OK"))))</f>
        <v/>
      </c>
      <c r="AH41" s="4">
        <f>IF($B41="",0,IF(($AA41="全票受領済み")+($L41&lt;&gt;"")*($O41&lt;&gt;"")*($R41&lt;&gt;""),5,IF(($D41="")+($I41="不明・要確認"),4,IF((設定!$B$10&gt;$K41)*($L41="")+(設定!$B$10&gt;$N41)*($O41="")+(設定!$B$10&gt;$Q41)*($R41=""),3,IF((設定!$B$11&gt;=$K41)*($L41="")+(設定!$B$11&gt;=$N41)*($O41="")+(設定!$B$11&gt;=$Q41)*($R41=""),2,IF($Q41="",1,0))))))</f>
        <v/>
      </c>
      <c r="AI41" s="8">
        <f>IFERROR(IF($AK41="","",$AK41+設定!$B$9),"")</f>
        <v/>
      </c>
      <c r="AJ41" s="4" t="n"/>
      <c r="AK41" s="7" t="n"/>
      <c r="AL41" s="4" t="n"/>
      <c r="AM41" s="4" t="n"/>
      <c r="AO41" s="8" t="n"/>
      <c r="AS41" s="8" t="n"/>
      <c r="AT41">
        <f>IFERROR(IF($B41="","",IF(COUNTIF($B$6:$B$305,$B41)&gt;1,"管理番号重複",IF(AND($C41="",OR($D41&lt;&gt;"",$L41&lt;&gt;"",$O41&lt;&gt;"",$R41&lt;&gt;"")),"交付日なしでデータあり",IF(OR(AND($L41&lt;&gt;"",$C41&lt;&gt;"",$L41&lt;$C41),AND($O41&lt;&gt;"",$C41&lt;&gt;"",$O41&lt;$C41),AND($R41&lt;&gt;"",$C41&lt;&gt;"",$R41&lt;$C41)),"交付日前の受領日",IF(OR(AND($L41&lt;&gt;"",$L41&gt;設定!$B$10),AND($O41&lt;&gt;"",$O41&gt;設定!$B$10),AND($R41&lt;&gt;"",$R41&gt;設定!$B$10)),"未来の受領日",IF(AND($AK41&lt;&gt;"",$C41&lt;&gt;"",$AK41&lt;$C41),"交付日前の照合日",IF(AND($AK41="",$AI41&lt;&gt;"","確認済み"),"受領前の照合",IF(AND($AI41="確認済み",$AK41=""),"照合済みで照合日なし",IF(AND($AI41="不備あり",$AR41=""),"不備ありで不備内容なし",IF(AND($L41&lt;&gt;"",$O41&lt;&gt;"",$R41&lt;&gt;"",$AT41="未着対応中"),"全票受領で未着対応中",IF($I41="不明・要確認","ルート不明",IF($J41="","保管場所なし",IF($Z41="","担当者なし",""))))))))))))),"")</f>
        <v/>
      </c>
      <c r="AU41" s="8" t="n"/>
    </row>
    <row r="42">
      <c r="A42" s="4">
        <f>IF($B42="","",ROW()-5)</f>
        <v/>
      </c>
      <c r="B42" s="5" t="n"/>
      <c r="C42" s="6" t="n"/>
      <c r="D42" s="5" t="n"/>
      <c r="E42" s="5" t="n"/>
      <c r="F42" s="5" t="n"/>
      <c r="G42" s="5" t="n"/>
      <c r="H42" s="5" t="n"/>
      <c r="I42" s="5" t="n"/>
      <c r="J42" s="5" t="n"/>
      <c r="K42" s="7">
        <f>IF($C42="","",IF($D42="特別管理",設定!$B$3,設定!$B$2)+$C42)</f>
        <v/>
      </c>
      <c r="L42" s="6" t="n"/>
      <c r="M42" s="7">
        <f>IF($L42="","",EDATE($L42,設定!$B$5*12))</f>
        <v/>
      </c>
      <c r="N42" s="7">
        <f>IF($C42="","",IF($D42="特別管理",設定!$B$3,設定!$B$2)+$C42)</f>
        <v/>
      </c>
      <c r="O42" s="6" t="n"/>
      <c r="P42" s="7">
        <f>IF($O42="","",EDATE($O42,設定!$B$5*12))</f>
        <v/>
      </c>
      <c r="Q42" s="7">
        <f>IF($C42="","",設定!$B$4+$C42)</f>
        <v/>
      </c>
      <c r="R42" s="6" t="n"/>
      <c r="S42" s="7">
        <f>IF($R42="","",EDATE($R42,設定!$B$5*12))</f>
        <v/>
      </c>
      <c r="T42" s="7">
        <f>IF($C42="","",EDATE($C42,設定!$B$5*12))</f>
        <v/>
      </c>
      <c r="U42" s="7">
        <f>IF(COUNT($M42,$P42,$S42,$T42)=0,"",MAX(IF($M42="",0,$M42),IF($P42="",0,$P42),IF($S42="",0,$S42),IF($T42="",0,$T42)))</f>
        <v/>
      </c>
      <c r="V42" s="6" t="n"/>
      <c r="W42" s="5" t="n"/>
      <c r="X42" s="7">
        <f>IF(AND($L42="",$K42&lt;&gt;"",設定!$B$10&gt;$K42),$K42+設定!$B$7,"")</f>
        <v/>
      </c>
      <c r="Y42" s="5" t="n"/>
      <c r="Z42" s="5" t="n"/>
      <c r="AA42" s="5" t="n"/>
      <c r="AB42" s="4">
        <f>IF(AH42=5,"完了",IF(AH42=4,"要確認：区分またはルート未設定",IF(AH42=3,IF(AND(設定!$B$10&gt;$K42,$L42=""),"B2票期限超過",IF(AND(設定!$B$10&gt;$N42,$O42=""),"D票期限超過","E票期限超過")),IF(AH42=2,IF(AND(設定!$B$11&gt;=$K42,$L42=""),"B2票期限間近",IF(AND(設定!$B$11&gt;=$N42,$O42=""),"D票期限間近","E票期限間近")),IF(AH42=1,"E票要確認","確認中")))))</f>
        <v/>
      </c>
      <c r="AC42" s="6" t="n"/>
      <c r="AD42" s="5" t="n"/>
      <c r="AE42" s="4">
        <f>IF($L42&lt;&gt;"","受領",IF($K42="","",IF(設定!$B$10&gt;$K42,"超過",IF(設定!$B$11&gt;=$K42,"間近","OK"))))</f>
        <v/>
      </c>
      <c r="AF42" s="4">
        <f>IF($O42&lt;&gt;"","受領",IF($N42="","",IF(設定!$B$10&gt;$N42,"超過",IF(設定!$B$11&gt;=$N42,"間近","OK"))))</f>
        <v/>
      </c>
      <c r="AG42" s="4">
        <f>IF($R42&lt;&gt;"","受領",IF($Q42="","",IF(設定!$B$10&gt;$Q42,"超過",IF(設定!$B$11&gt;=$Q42,"間近","OK"))))</f>
        <v/>
      </c>
      <c r="AH42" s="4">
        <f>IF($B42="",0,IF(($AA42="全票受領済み")+($L42&lt;&gt;"")*($O42&lt;&gt;"")*($R42&lt;&gt;""),5,IF(($D42="")+($I42="不明・要確認"),4,IF((設定!$B$10&gt;$K42)*($L42="")+(設定!$B$10&gt;$N42)*($O42="")+(設定!$B$10&gt;$Q42)*($R42=""),3,IF((設定!$B$11&gt;=$K42)*($L42="")+(設定!$B$11&gt;=$N42)*($O42="")+(設定!$B$11&gt;=$Q42)*($R42=""),2,IF($Q42="",1,0))))))</f>
        <v/>
      </c>
      <c r="AI42" s="8">
        <f>IFERROR(IF($AK42="","",$AK42+設定!$B$9),"")</f>
        <v/>
      </c>
      <c r="AJ42" s="4" t="n"/>
      <c r="AK42" s="7" t="n"/>
      <c r="AL42" s="4" t="n"/>
      <c r="AM42" s="4" t="n"/>
      <c r="AO42" s="8" t="n"/>
      <c r="AS42" s="8" t="n"/>
      <c r="AT42">
        <f>IFERROR(IF($B42="","",IF(COUNTIF($B$6:$B$305,$B42)&gt;1,"管理番号重複",IF(AND($C42="",OR($D42&lt;&gt;"",$L42&lt;&gt;"",$O42&lt;&gt;"",$R42&lt;&gt;"")),"交付日なしでデータあり",IF(OR(AND($L42&lt;&gt;"",$C42&lt;&gt;"",$L42&lt;$C42),AND($O42&lt;&gt;"",$C42&lt;&gt;"",$O42&lt;$C42),AND($R42&lt;&gt;"",$C42&lt;&gt;"",$R42&lt;$C42)),"交付日前の受領日",IF(OR(AND($L42&lt;&gt;"",$L42&gt;設定!$B$10),AND($O42&lt;&gt;"",$O42&gt;設定!$B$10),AND($R42&lt;&gt;"",$R42&gt;設定!$B$10)),"未来の受領日",IF(AND($AK42&lt;&gt;"",$C42&lt;&gt;"",$AK42&lt;$C42),"交付日前の照合日",IF(AND($AK42="",$AI42&lt;&gt;"","確認済み"),"受領前の照合",IF(AND($AI42="確認済み",$AK42=""),"照合済みで照合日なし",IF(AND($AI42="不備あり",$AR42=""),"不備ありで不備内容なし",IF(AND($L42&lt;&gt;"",$O42&lt;&gt;"",$R42&lt;&gt;"",$AT42="未着対応中"),"全票受領で未着対応中",IF($I42="不明・要確認","ルート不明",IF($J42="","保管場所なし",IF($Z42="","担当者なし",""))))))))))))),"")</f>
        <v/>
      </c>
      <c r="AU42" s="8" t="n"/>
    </row>
    <row r="43">
      <c r="A43" s="4">
        <f>IF($B43="","",ROW()-5)</f>
        <v/>
      </c>
      <c r="B43" s="5" t="n"/>
      <c r="C43" s="6" t="n"/>
      <c r="D43" s="5" t="n"/>
      <c r="E43" s="5" t="n"/>
      <c r="F43" s="5" t="n"/>
      <c r="G43" s="5" t="n"/>
      <c r="H43" s="5" t="n"/>
      <c r="I43" s="5" t="n"/>
      <c r="J43" s="5" t="n"/>
      <c r="K43" s="7">
        <f>IF($C43="","",IF($D43="特別管理",設定!$B$3,設定!$B$2)+$C43)</f>
        <v/>
      </c>
      <c r="L43" s="6" t="n"/>
      <c r="M43" s="7">
        <f>IF($L43="","",EDATE($L43,設定!$B$5*12))</f>
        <v/>
      </c>
      <c r="N43" s="7">
        <f>IF($C43="","",IF($D43="特別管理",設定!$B$3,設定!$B$2)+$C43)</f>
        <v/>
      </c>
      <c r="O43" s="6" t="n"/>
      <c r="P43" s="7">
        <f>IF($O43="","",EDATE($O43,設定!$B$5*12))</f>
        <v/>
      </c>
      <c r="Q43" s="7">
        <f>IF($C43="","",設定!$B$4+$C43)</f>
        <v/>
      </c>
      <c r="R43" s="6" t="n"/>
      <c r="S43" s="7">
        <f>IF($R43="","",EDATE($R43,設定!$B$5*12))</f>
        <v/>
      </c>
      <c r="T43" s="7">
        <f>IF($C43="","",EDATE($C43,設定!$B$5*12))</f>
        <v/>
      </c>
      <c r="U43" s="7">
        <f>IF(COUNT($M43,$P43,$S43,$T43)=0,"",MAX(IF($M43="",0,$M43),IF($P43="",0,$P43),IF($S43="",0,$S43),IF($T43="",0,$T43)))</f>
        <v/>
      </c>
      <c r="V43" s="6" t="n"/>
      <c r="W43" s="5" t="n"/>
      <c r="X43" s="7">
        <f>IF(AND($L43="",$K43&lt;&gt;"",設定!$B$10&gt;$K43),$K43+設定!$B$7,"")</f>
        <v/>
      </c>
      <c r="Y43" s="5" t="n"/>
      <c r="Z43" s="5" t="n"/>
      <c r="AA43" s="5" t="n"/>
      <c r="AB43" s="4">
        <f>IF(AH43=5,"完了",IF(AH43=4,"要確認：区分またはルート未設定",IF(AH43=3,IF(AND(設定!$B$10&gt;$K43,$L43=""),"B2票期限超過",IF(AND(設定!$B$10&gt;$N43,$O43=""),"D票期限超過","E票期限超過")),IF(AH43=2,IF(AND(設定!$B$11&gt;=$K43,$L43=""),"B2票期限間近",IF(AND(設定!$B$11&gt;=$N43,$O43=""),"D票期限間近","E票期限間近")),IF(AH43=1,"E票要確認","確認中")))))</f>
        <v/>
      </c>
      <c r="AC43" s="6" t="n"/>
      <c r="AD43" s="5" t="n"/>
      <c r="AE43" s="4">
        <f>IF($L43&lt;&gt;"","受領",IF($K43="","",IF(設定!$B$10&gt;$K43,"超過",IF(設定!$B$11&gt;=$K43,"間近","OK"))))</f>
        <v/>
      </c>
      <c r="AF43" s="4">
        <f>IF($O43&lt;&gt;"","受領",IF($N43="","",IF(設定!$B$10&gt;$N43,"超過",IF(設定!$B$11&gt;=$N43,"間近","OK"))))</f>
        <v/>
      </c>
      <c r="AG43" s="4">
        <f>IF($R43&lt;&gt;"","受領",IF($Q43="","",IF(設定!$B$10&gt;$Q43,"超過",IF(設定!$B$11&gt;=$Q43,"間近","OK"))))</f>
        <v/>
      </c>
      <c r="AH43" s="4">
        <f>IF($B43="",0,IF(($AA43="全票受領済み")+($L43&lt;&gt;"")*($O43&lt;&gt;"")*($R43&lt;&gt;""),5,IF(($D43="")+($I43="不明・要確認"),4,IF((設定!$B$10&gt;$K43)*($L43="")+(設定!$B$10&gt;$N43)*($O43="")+(設定!$B$10&gt;$Q43)*($R43=""),3,IF((設定!$B$11&gt;=$K43)*($L43="")+(設定!$B$11&gt;=$N43)*($O43="")+(設定!$B$11&gt;=$Q43)*($R43=""),2,IF($Q43="",1,0))))))</f>
        <v/>
      </c>
      <c r="AI43" s="8">
        <f>IFERROR(IF($AK43="","",$AK43+設定!$B$9),"")</f>
        <v/>
      </c>
      <c r="AJ43" s="4" t="n"/>
      <c r="AK43" s="7" t="n"/>
      <c r="AL43" s="4" t="n"/>
      <c r="AM43" s="4" t="n"/>
      <c r="AO43" s="8" t="n"/>
      <c r="AS43" s="8" t="n"/>
      <c r="AT43">
        <f>IFERROR(IF($B43="","",IF(COUNTIF($B$6:$B$305,$B43)&gt;1,"管理番号重複",IF(AND($C43="",OR($D43&lt;&gt;"",$L43&lt;&gt;"",$O43&lt;&gt;"",$R43&lt;&gt;"")),"交付日なしでデータあり",IF(OR(AND($L43&lt;&gt;"",$C43&lt;&gt;"",$L43&lt;$C43),AND($O43&lt;&gt;"",$C43&lt;&gt;"",$O43&lt;$C43),AND($R43&lt;&gt;"",$C43&lt;&gt;"",$R43&lt;$C43)),"交付日前の受領日",IF(OR(AND($L43&lt;&gt;"",$L43&gt;設定!$B$10),AND($O43&lt;&gt;"",$O43&gt;設定!$B$10),AND($R43&lt;&gt;"",$R43&gt;設定!$B$10)),"未来の受領日",IF(AND($AK43&lt;&gt;"",$C43&lt;&gt;"",$AK43&lt;$C43),"交付日前の照合日",IF(AND($AK43="",$AI43&lt;&gt;"","確認済み"),"受領前の照合",IF(AND($AI43="確認済み",$AK43=""),"照合済みで照合日なし",IF(AND($AI43="不備あり",$AR43=""),"不備ありで不備内容なし",IF(AND($L43&lt;&gt;"",$O43&lt;&gt;"",$R43&lt;&gt;"",$AT43="未着対応中"),"全票受領で未着対応中",IF($I43="不明・要確認","ルート不明",IF($J43="","保管場所なし",IF($Z43="","担当者なし",""))))))))))))),"")</f>
        <v/>
      </c>
      <c r="AU43" s="8" t="n"/>
    </row>
    <row r="44">
      <c r="A44" s="4">
        <f>IF($B44="","",ROW()-5)</f>
        <v/>
      </c>
      <c r="B44" s="5" t="n"/>
      <c r="C44" s="6" t="n"/>
      <c r="D44" s="5" t="n"/>
      <c r="E44" s="5" t="n"/>
      <c r="F44" s="5" t="n"/>
      <c r="G44" s="5" t="n"/>
      <c r="H44" s="5" t="n"/>
      <c r="I44" s="5" t="n"/>
      <c r="J44" s="5" t="n"/>
      <c r="K44" s="7">
        <f>IF($C44="","",IF($D44="特別管理",設定!$B$3,設定!$B$2)+$C44)</f>
        <v/>
      </c>
      <c r="L44" s="6" t="n"/>
      <c r="M44" s="7">
        <f>IF($L44="","",EDATE($L44,設定!$B$5*12))</f>
        <v/>
      </c>
      <c r="N44" s="7">
        <f>IF($C44="","",IF($D44="特別管理",設定!$B$3,設定!$B$2)+$C44)</f>
        <v/>
      </c>
      <c r="O44" s="6" t="n"/>
      <c r="P44" s="7">
        <f>IF($O44="","",EDATE($O44,設定!$B$5*12))</f>
        <v/>
      </c>
      <c r="Q44" s="7">
        <f>IF($C44="","",設定!$B$4+$C44)</f>
        <v/>
      </c>
      <c r="R44" s="6" t="n"/>
      <c r="S44" s="7">
        <f>IF($R44="","",EDATE($R44,設定!$B$5*12))</f>
        <v/>
      </c>
      <c r="T44" s="7">
        <f>IF($C44="","",EDATE($C44,設定!$B$5*12))</f>
        <v/>
      </c>
      <c r="U44" s="7">
        <f>IF(COUNT($M44,$P44,$S44,$T44)=0,"",MAX(IF($M44="",0,$M44),IF($P44="",0,$P44),IF($S44="",0,$S44),IF($T44="",0,$T44)))</f>
        <v/>
      </c>
      <c r="V44" s="6" t="n"/>
      <c r="W44" s="5" t="n"/>
      <c r="X44" s="7">
        <f>IF(AND($L44="",$K44&lt;&gt;"",設定!$B$10&gt;$K44),$K44+設定!$B$7,"")</f>
        <v/>
      </c>
      <c r="Y44" s="5" t="n"/>
      <c r="Z44" s="5" t="n"/>
      <c r="AA44" s="5" t="n"/>
      <c r="AB44" s="4">
        <f>IF(AH44=5,"完了",IF(AH44=4,"要確認：区分またはルート未設定",IF(AH44=3,IF(AND(設定!$B$10&gt;$K44,$L44=""),"B2票期限超過",IF(AND(設定!$B$10&gt;$N44,$O44=""),"D票期限超過","E票期限超過")),IF(AH44=2,IF(AND(設定!$B$11&gt;=$K44,$L44=""),"B2票期限間近",IF(AND(設定!$B$11&gt;=$N44,$O44=""),"D票期限間近","E票期限間近")),IF(AH44=1,"E票要確認","確認中")))))</f>
        <v/>
      </c>
      <c r="AC44" s="6" t="n"/>
      <c r="AD44" s="5" t="n"/>
      <c r="AE44" s="4">
        <f>IF($L44&lt;&gt;"","受領",IF($K44="","",IF(設定!$B$10&gt;$K44,"超過",IF(設定!$B$11&gt;=$K44,"間近","OK"))))</f>
        <v/>
      </c>
      <c r="AF44" s="4">
        <f>IF($O44&lt;&gt;"","受領",IF($N44="","",IF(設定!$B$10&gt;$N44,"超過",IF(設定!$B$11&gt;=$N44,"間近","OK"))))</f>
        <v/>
      </c>
      <c r="AG44" s="4">
        <f>IF($R44&lt;&gt;"","受領",IF($Q44="","",IF(設定!$B$10&gt;$Q44,"超過",IF(設定!$B$11&gt;=$Q44,"間近","OK"))))</f>
        <v/>
      </c>
      <c r="AH44" s="4">
        <f>IF($B44="",0,IF(($AA44="全票受領済み")+($L44&lt;&gt;"")*($O44&lt;&gt;"")*($R44&lt;&gt;""),5,IF(($D44="")+($I44="不明・要確認"),4,IF((設定!$B$10&gt;$K44)*($L44="")+(設定!$B$10&gt;$N44)*($O44="")+(設定!$B$10&gt;$Q44)*($R44=""),3,IF((設定!$B$11&gt;=$K44)*($L44="")+(設定!$B$11&gt;=$N44)*($O44="")+(設定!$B$11&gt;=$Q44)*($R44=""),2,IF($Q44="",1,0))))))</f>
        <v/>
      </c>
      <c r="AI44" s="8">
        <f>IFERROR(IF($AK44="","",$AK44+設定!$B$9),"")</f>
        <v/>
      </c>
      <c r="AJ44" s="4" t="n"/>
      <c r="AK44" s="7" t="n"/>
      <c r="AL44" s="4" t="n"/>
      <c r="AM44" s="4" t="n"/>
      <c r="AO44" s="8" t="n"/>
      <c r="AS44" s="8" t="n"/>
      <c r="AT44">
        <f>IFERROR(IF($B44="","",IF(COUNTIF($B$6:$B$305,$B44)&gt;1,"管理番号重複",IF(AND($C44="",OR($D44&lt;&gt;"",$L44&lt;&gt;"",$O44&lt;&gt;"",$R44&lt;&gt;"")),"交付日なしでデータあり",IF(OR(AND($L44&lt;&gt;"",$C44&lt;&gt;"",$L44&lt;$C44),AND($O44&lt;&gt;"",$C44&lt;&gt;"",$O44&lt;$C44),AND($R44&lt;&gt;"",$C44&lt;&gt;"",$R44&lt;$C44)),"交付日前の受領日",IF(OR(AND($L44&lt;&gt;"",$L44&gt;設定!$B$10),AND($O44&lt;&gt;"",$O44&gt;設定!$B$10),AND($R44&lt;&gt;"",$R44&gt;設定!$B$10)),"未来の受領日",IF(AND($AK44&lt;&gt;"",$C44&lt;&gt;"",$AK44&lt;$C44),"交付日前の照合日",IF(AND($AK44="",$AI44&lt;&gt;"","確認済み"),"受領前の照合",IF(AND($AI44="確認済み",$AK44=""),"照合済みで照合日なし",IF(AND($AI44="不備あり",$AR44=""),"不備ありで不備内容なし",IF(AND($L44&lt;&gt;"",$O44&lt;&gt;"",$R44&lt;&gt;"",$AT44="未着対応中"),"全票受領で未着対応中",IF($I44="不明・要確認","ルート不明",IF($J44="","保管場所なし",IF($Z44="","担当者なし",""))))))))))))),"")</f>
        <v/>
      </c>
      <c r="AU44" s="8" t="n"/>
    </row>
    <row r="45">
      <c r="A45" s="4">
        <f>IF($B45="","",ROW()-5)</f>
        <v/>
      </c>
      <c r="B45" s="5" t="n"/>
      <c r="C45" s="6" t="n"/>
      <c r="D45" s="5" t="n"/>
      <c r="E45" s="5" t="n"/>
      <c r="F45" s="5" t="n"/>
      <c r="G45" s="5" t="n"/>
      <c r="H45" s="5" t="n"/>
      <c r="I45" s="5" t="n"/>
      <c r="J45" s="5" t="n"/>
      <c r="K45" s="7">
        <f>IF($C45="","",IF($D45="特別管理",設定!$B$3,設定!$B$2)+$C45)</f>
        <v/>
      </c>
      <c r="L45" s="6" t="n"/>
      <c r="M45" s="7">
        <f>IF($L45="","",EDATE($L45,設定!$B$5*12))</f>
        <v/>
      </c>
      <c r="N45" s="7">
        <f>IF($C45="","",IF($D45="特別管理",設定!$B$3,設定!$B$2)+$C45)</f>
        <v/>
      </c>
      <c r="O45" s="6" t="n"/>
      <c r="P45" s="7">
        <f>IF($O45="","",EDATE($O45,設定!$B$5*12))</f>
        <v/>
      </c>
      <c r="Q45" s="7">
        <f>IF($C45="","",設定!$B$4+$C45)</f>
        <v/>
      </c>
      <c r="R45" s="6" t="n"/>
      <c r="S45" s="7">
        <f>IF($R45="","",EDATE($R45,設定!$B$5*12))</f>
        <v/>
      </c>
      <c r="T45" s="7">
        <f>IF($C45="","",EDATE($C45,設定!$B$5*12))</f>
        <v/>
      </c>
      <c r="U45" s="7">
        <f>IF(COUNT($M45,$P45,$S45,$T45)=0,"",MAX(IF($M45="",0,$M45),IF($P45="",0,$P45),IF($S45="",0,$S45),IF($T45="",0,$T45)))</f>
        <v/>
      </c>
      <c r="V45" s="6" t="n"/>
      <c r="W45" s="5" t="n"/>
      <c r="X45" s="7">
        <f>IF(AND($L45="",$K45&lt;&gt;"",設定!$B$10&gt;$K45),$K45+設定!$B$7,"")</f>
        <v/>
      </c>
      <c r="Y45" s="5" t="n"/>
      <c r="Z45" s="5" t="n"/>
      <c r="AA45" s="5" t="n"/>
      <c r="AB45" s="4">
        <f>IF(AH45=5,"完了",IF(AH45=4,"要確認：区分またはルート未設定",IF(AH45=3,IF(AND(設定!$B$10&gt;$K45,$L45=""),"B2票期限超過",IF(AND(設定!$B$10&gt;$N45,$O45=""),"D票期限超過","E票期限超過")),IF(AH45=2,IF(AND(設定!$B$11&gt;=$K45,$L45=""),"B2票期限間近",IF(AND(設定!$B$11&gt;=$N45,$O45=""),"D票期限間近","E票期限間近")),IF(AH45=1,"E票要確認","確認中")))))</f>
        <v/>
      </c>
      <c r="AC45" s="6" t="n"/>
      <c r="AD45" s="5" t="n"/>
      <c r="AE45" s="4">
        <f>IF($L45&lt;&gt;"","受領",IF($K45="","",IF(設定!$B$10&gt;$K45,"超過",IF(設定!$B$11&gt;=$K45,"間近","OK"))))</f>
        <v/>
      </c>
      <c r="AF45" s="4">
        <f>IF($O45&lt;&gt;"","受領",IF($N45="","",IF(設定!$B$10&gt;$N45,"超過",IF(設定!$B$11&gt;=$N45,"間近","OK"))))</f>
        <v/>
      </c>
      <c r="AG45" s="4">
        <f>IF($R45&lt;&gt;"","受領",IF($Q45="","",IF(設定!$B$10&gt;$Q45,"超過",IF(設定!$B$11&gt;=$Q45,"間近","OK"))))</f>
        <v/>
      </c>
      <c r="AH45" s="4">
        <f>IF($B45="",0,IF(($AA45="全票受領済み")+($L45&lt;&gt;"")*($O45&lt;&gt;"")*($R45&lt;&gt;""),5,IF(($D45="")+($I45="不明・要確認"),4,IF((設定!$B$10&gt;$K45)*($L45="")+(設定!$B$10&gt;$N45)*($O45="")+(設定!$B$10&gt;$Q45)*($R45=""),3,IF((設定!$B$11&gt;=$K45)*($L45="")+(設定!$B$11&gt;=$N45)*($O45="")+(設定!$B$11&gt;=$Q45)*($R45=""),2,IF($Q45="",1,0))))))</f>
        <v/>
      </c>
      <c r="AI45" s="8">
        <f>IFERROR(IF($AK45="","",$AK45+設定!$B$9),"")</f>
        <v/>
      </c>
      <c r="AJ45" s="4" t="n"/>
      <c r="AK45" s="7" t="n"/>
      <c r="AL45" s="4" t="n"/>
      <c r="AM45" s="4" t="n"/>
      <c r="AO45" s="8" t="n"/>
      <c r="AS45" s="8" t="n"/>
      <c r="AT45">
        <f>IFERROR(IF($B45="","",IF(COUNTIF($B$6:$B$305,$B45)&gt;1,"管理番号重複",IF(AND($C45="",OR($D45&lt;&gt;"",$L45&lt;&gt;"",$O45&lt;&gt;"",$R45&lt;&gt;"")),"交付日なしでデータあり",IF(OR(AND($L45&lt;&gt;"",$C45&lt;&gt;"",$L45&lt;$C45),AND($O45&lt;&gt;"",$C45&lt;&gt;"",$O45&lt;$C45),AND($R45&lt;&gt;"",$C45&lt;&gt;"",$R45&lt;$C45)),"交付日前の受領日",IF(OR(AND($L45&lt;&gt;"",$L45&gt;設定!$B$10),AND($O45&lt;&gt;"",$O45&gt;設定!$B$10),AND($R45&lt;&gt;"",$R45&gt;設定!$B$10)),"未来の受領日",IF(AND($AK45&lt;&gt;"",$C45&lt;&gt;"",$AK45&lt;$C45),"交付日前の照合日",IF(AND($AK45="",$AI45&lt;&gt;"","確認済み"),"受領前の照合",IF(AND($AI45="確認済み",$AK45=""),"照合済みで照合日なし",IF(AND($AI45="不備あり",$AR45=""),"不備ありで不備内容なし",IF(AND($L45&lt;&gt;"",$O45&lt;&gt;"",$R45&lt;&gt;"",$AT45="未着対応中"),"全票受領で未着対応中",IF($I45="不明・要確認","ルート不明",IF($J45="","保管場所なし",IF($Z45="","担当者なし",""))))))))))))),"")</f>
        <v/>
      </c>
      <c r="AU45" s="8" t="n"/>
    </row>
    <row r="46">
      <c r="A46" s="4">
        <f>IF($B46="","",ROW()-5)</f>
        <v/>
      </c>
      <c r="B46" s="5" t="n"/>
      <c r="C46" s="6" t="n"/>
      <c r="D46" s="5" t="n"/>
      <c r="E46" s="5" t="n"/>
      <c r="F46" s="5" t="n"/>
      <c r="G46" s="5" t="n"/>
      <c r="H46" s="5" t="n"/>
      <c r="I46" s="5" t="n"/>
      <c r="J46" s="5" t="n"/>
      <c r="K46" s="7">
        <f>IF($C46="","",IF($D46="特別管理",設定!$B$3,設定!$B$2)+$C46)</f>
        <v/>
      </c>
      <c r="L46" s="6" t="n"/>
      <c r="M46" s="7">
        <f>IF($L46="","",EDATE($L46,設定!$B$5*12))</f>
        <v/>
      </c>
      <c r="N46" s="7">
        <f>IF($C46="","",IF($D46="特別管理",設定!$B$3,設定!$B$2)+$C46)</f>
        <v/>
      </c>
      <c r="O46" s="6" t="n"/>
      <c r="P46" s="7">
        <f>IF($O46="","",EDATE($O46,設定!$B$5*12))</f>
        <v/>
      </c>
      <c r="Q46" s="7">
        <f>IF($C46="","",設定!$B$4+$C46)</f>
        <v/>
      </c>
      <c r="R46" s="6" t="n"/>
      <c r="S46" s="7">
        <f>IF($R46="","",EDATE($R46,設定!$B$5*12))</f>
        <v/>
      </c>
      <c r="T46" s="7">
        <f>IF($C46="","",EDATE($C46,設定!$B$5*12))</f>
        <v/>
      </c>
      <c r="U46" s="7">
        <f>IF(COUNT($M46,$P46,$S46,$T46)=0,"",MAX(IF($M46="",0,$M46),IF($P46="",0,$P46),IF($S46="",0,$S46),IF($T46="",0,$T46)))</f>
        <v/>
      </c>
      <c r="V46" s="6" t="n"/>
      <c r="W46" s="5" t="n"/>
      <c r="X46" s="7">
        <f>IF(AND($L46="",$K46&lt;&gt;"",設定!$B$10&gt;$K46),$K46+設定!$B$7,"")</f>
        <v/>
      </c>
      <c r="Y46" s="5" t="n"/>
      <c r="Z46" s="5" t="n"/>
      <c r="AA46" s="5" t="n"/>
      <c r="AB46" s="4">
        <f>IF(AH46=5,"完了",IF(AH46=4,"要確認：区分またはルート未設定",IF(AH46=3,IF(AND(設定!$B$10&gt;$K46,$L46=""),"B2票期限超過",IF(AND(設定!$B$10&gt;$N46,$O46=""),"D票期限超過","E票期限超過")),IF(AH46=2,IF(AND(設定!$B$11&gt;=$K46,$L46=""),"B2票期限間近",IF(AND(設定!$B$11&gt;=$N46,$O46=""),"D票期限間近","E票期限間近")),IF(AH46=1,"E票要確認","確認中")))))</f>
        <v/>
      </c>
      <c r="AC46" s="6" t="n"/>
      <c r="AD46" s="5" t="n"/>
      <c r="AE46" s="4">
        <f>IF($L46&lt;&gt;"","受領",IF($K46="","",IF(設定!$B$10&gt;$K46,"超過",IF(設定!$B$11&gt;=$K46,"間近","OK"))))</f>
        <v/>
      </c>
      <c r="AF46" s="4">
        <f>IF($O46&lt;&gt;"","受領",IF($N46="","",IF(設定!$B$10&gt;$N46,"超過",IF(設定!$B$11&gt;=$N46,"間近","OK"))))</f>
        <v/>
      </c>
      <c r="AG46" s="4">
        <f>IF($R46&lt;&gt;"","受領",IF($Q46="","",IF(設定!$B$10&gt;$Q46,"超過",IF(設定!$B$11&gt;=$Q46,"間近","OK"))))</f>
        <v/>
      </c>
      <c r="AH46" s="4">
        <f>IF($B46="",0,IF(($AA46="全票受領済み")+($L46&lt;&gt;"")*($O46&lt;&gt;"")*($R46&lt;&gt;""),5,IF(($D46="")+($I46="不明・要確認"),4,IF((設定!$B$10&gt;$K46)*($L46="")+(設定!$B$10&gt;$N46)*($O46="")+(設定!$B$10&gt;$Q46)*($R46=""),3,IF((設定!$B$11&gt;=$K46)*($L46="")+(設定!$B$11&gt;=$N46)*($O46="")+(設定!$B$11&gt;=$Q46)*($R46=""),2,IF($Q46="",1,0))))))</f>
        <v/>
      </c>
      <c r="AI46" s="8">
        <f>IFERROR(IF($AK46="","",$AK46+設定!$B$9),"")</f>
        <v/>
      </c>
      <c r="AJ46" s="4" t="n"/>
      <c r="AK46" s="7" t="n"/>
      <c r="AL46" s="4" t="n"/>
      <c r="AM46" s="4" t="n"/>
      <c r="AO46" s="8" t="n"/>
      <c r="AS46" s="8" t="n"/>
      <c r="AT46">
        <f>IFERROR(IF($B46="","",IF(COUNTIF($B$6:$B$305,$B46)&gt;1,"管理番号重複",IF(AND($C46="",OR($D46&lt;&gt;"",$L46&lt;&gt;"",$O46&lt;&gt;"",$R46&lt;&gt;"")),"交付日なしでデータあり",IF(OR(AND($L46&lt;&gt;"",$C46&lt;&gt;"",$L46&lt;$C46),AND($O46&lt;&gt;"",$C46&lt;&gt;"",$O46&lt;$C46),AND($R46&lt;&gt;"",$C46&lt;&gt;"",$R46&lt;$C46)),"交付日前の受領日",IF(OR(AND($L46&lt;&gt;"",$L46&gt;設定!$B$10),AND($O46&lt;&gt;"",$O46&gt;設定!$B$10),AND($R46&lt;&gt;"",$R46&gt;設定!$B$10)),"未来の受領日",IF(AND($AK46&lt;&gt;"",$C46&lt;&gt;"",$AK46&lt;$C46),"交付日前の照合日",IF(AND($AK46="",$AI46&lt;&gt;"","確認済み"),"受領前の照合",IF(AND($AI46="確認済み",$AK46=""),"照合済みで照合日なし",IF(AND($AI46="不備あり",$AR46=""),"不備ありで不備内容なし",IF(AND($L46&lt;&gt;"",$O46&lt;&gt;"",$R46&lt;&gt;"",$AT46="未着対応中"),"全票受領で未着対応中",IF($I46="不明・要確認","ルート不明",IF($J46="","保管場所なし",IF($Z46="","担当者なし",""))))))))))))),"")</f>
        <v/>
      </c>
      <c r="AU46" s="8" t="n"/>
    </row>
    <row r="47">
      <c r="A47" s="4">
        <f>IF($B47="","",ROW()-5)</f>
        <v/>
      </c>
      <c r="B47" s="5" t="n"/>
      <c r="C47" s="6" t="n"/>
      <c r="D47" s="5" t="n"/>
      <c r="E47" s="5" t="n"/>
      <c r="F47" s="5" t="n"/>
      <c r="G47" s="5" t="n"/>
      <c r="H47" s="5" t="n"/>
      <c r="I47" s="5" t="n"/>
      <c r="J47" s="5" t="n"/>
      <c r="K47" s="7">
        <f>IF($C47="","",IF($D47="特別管理",設定!$B$3,設定!$B$2)+$C47)</f>
        <v/>
      </c>
      <c r="L47" s="6" t="n"/>
      <c r="M47" s="7">
        <f>IF($L47="","",EDATE($L47,設定!$B$5*12))</f>
        <v/>
      </c>
      <c r="N47" s="7">
        <f>IF($C47="","",IF($D47="特別管理",設定!$B$3,設定!$B$2)+$C47)</f>
        <v/>
      </c>
      <c r="O47" s="6" t="n"/>
      <c r="P47" s="7">
        <f>IF($O47="","",EDATE($O47,設定!$B$5*12))</f>
        <v/>
      </c>
      <c r="Q47" s="7">
        <f>IF($C47="","",設定!$B$4+$C47)</f>
        <v/>
      </c>
      <c r="R47" s="6" t="n"/>
      <c r="S47" s="7">
        <f>IF($R47="","",EDATE($R47,設定!$B$5*12))</f>
        <v/>
      </c>
      <c r="T47" s="7">
        <f>IF($C47="","",EDATE($C47,設定!$B$5*12))</f>
        <v/>
      </c>
      <c r="U47" s="7">
        <f>IF(COUNT($M47,$P47,$S47,$T47)=0,"",MAX(IF($M47="",0,$M47),IF($P47="",0,$P47),IF($S47="",0,$S47),IF($T47="",0,$T47)))</f>
        <v/>
      </c>
      <c r="V47" s="6" t="n"/>
      <c r="W47" s="5" t="n"/>
      <c r="X47" s="7">
        <f>IF(AND($L47="",$K47&lt;&gt;"",設定!$B$10&gt;$K47),$K47+設定!$B$7,"")</f>
        <v/>
      </c>
      <c r="Y47" s="5" t="n"/>
      <c r="Z47" s="5" t="n"/>
      <c r="AA47" s="5" t="n"/>
      <c r="AB47" s="4">
        <f>IF(AH47=5,"完了",IF(AH47=4,"要確認：区分またはルート未設定",IF(AH47=3,IF(AND(設定!$B$10&gt;$K47,$L47=""),"B2票期限超過",IF(AND(設定!$B$10&gt;$N47,$O47=""),"D票期限超過","E票期限超過")),IF(AH47=2,IF(AND(設定!$B$11&gt;=$K47,$L47=""),"B2票期限間近",IF(AND(設定!$B$11&gt;=$N47,$O47=""),"D票期限間近","E票期限間近")),IF(AH47=1,"E票要確認","確認中")))))</f>
        <v/>
      </c>
      <c r="AC47" s="6" t="n"/>
      <c r="AD47" s="5" t="n"/>
      <c r="AE47" s="4">
        <f>IF($L47&lt;&gt;"","受領",IF($K47="","",IF(設定!$B$10&gt;$K47,"超過",IF(設定!$B$11&gt;=$K47,"間近","OK"))))</f>
        <v/>
      </c>
      <c r="AF47" s="4">
        <f>IF($O47&lt;&gt;"","受領",IF($N47="","",IF(設定!$B$10&gt;$N47,"超過",IF(設定!$B$11&gt;=$N47,"間近","OK"))))</f>
        <v/>
      </c>
      <c r="AG47" s="4">
        <f>IF($R47&lt;&gt;"","受領",IF($Q47="","",IF(設定!$B$10&gt;$Q47,"超過",IF(設定!$B$11&gt;=$Q47,"間近","OK"))))</f>
        <v/>
      </c>
      <c r="AH47" s="4">
        <f>IF($B47="",0,IF(($AA47="全票受領済み")+($L47&lt;&gt;"")*($O47&lt;&gt;"")*($R47&lt;&gt;""),5,IF(($D47="")+($I47="不明・要確認"),4,IF((設定!$B$10&gt;$K47)*($L47="")+(設定!$B$10&gt;$N47)*($O47="")+(設定!$B$10&gt;$Q47)*($R47=""),3,IF((設定!$B$11&gt;=$K47)*($L47="")+(設定!$B$11&gt;=$N47)*($O47="")+(設定!$B$11&gt;=$Q47)*($R47=""),2,IF($Q47="",1,0))))))</f>
        <v/>
      </c>
      <c r="AI47" s="8">
        <f>IFERROR(IF($AK47="","",$AK47+設定!$B$9),"")</f>
        <v/>
      </c>
      <c r="AJ47" s="4" t="n"/>
      <c r="AK47" s="7" t="n"/>
      <c r="AL47" s="4" t="n"/>
      <c r="AM47" s="4" t="n"/>
      <c r="AO47" s="8" t="n"/>
      <c r="AS47" s="8" t="n"/>
      <c r="AT47">
        <f>IFERROR(IF($B47="","",IF(COUNTIF($B$6:$B$305,$B47)&gt;1,"管理番号重複",IF(AND($C47="",OR($D47&lt;&gt;"",$L47&lt;&gt;"",$O47&lt;&gt;"",$R47&lt;&gt;"")),"交付日なしでデータあり",IF(OR(AND($L47&lt;&gt;"",$C47&lt;&gt;"",$L47&lt;$C47),AND($O47&lt;&gt;"",$C47&lt;&gt;"",$O47&lt;$C47),AND($R47&lt;&gt;"",$C47&lt;&gt;"",$R47&lt;$C47)),"交付日前の受領日",IF(OR(AND($L47&lt;&gt;"",$L47&gt;設定!$B$10),AND($O47&lt;&gt;"",$O47&gt;設定!$B$10),AND($R47&lt;&gt;"",$R47&gt;設定!$B$10)),"未来の受領日",IF(AND($AK47&lt;&gt;"",$C47&lt;&gt;"",$AK47&lt;$C47),"交付日前の照合日",IF(AND($AK47="",$AI47&lt;&gt;"","確認済み"),"受領前の照合",IF(AND($AI47="確認済み",$AK47=""),"照合済みで照合日なし",IF(AND($AI47="不備あり",$AR47=""),"不備ありで不備内容なし",IF(AND($L47&lt;&gt;"",$O47&lt;&gt;"",$R47&lt;&gt;"",$AT47="未着対応中"),"全票受領で未着対応中",IF($I47="不明・要確認","ルート不明",IF($J47="","保管場所なし",IF($Z47="","担当者なし",""))))))))))))),"")</f>
        <v/>
      </c>
      <c r="AU47" s="8" t="n"/>
    </row>
    <row r="48">
      <c r="A48" s="4">
        <f>IF($B48="","",ROW()-5)</f>
        <v/>
      </c>
      <c r="B48" s="5" t="n"/>
      <c r="C48" s="6" t="n"/>
      <c r="D48" s="5" t="n"/>
      <c r="E48" s="5" t="n"/>
      <c r="F48" s="5" t="n"/>
      <c r="G48" s="5" t="n"/>
      <c r="H48" s="5" t="n"/>
      <c r="I48" s="5" t="n"/>
      <c r="J48" s="5" t="n"/>
      <c r="K48" s="7">
        <f>IF($C48="","",IF($D48="特別管理",設定!$B$3,設定!$B$2)+$C48)</f>
        <v/>
      </c>
      <c r="L48" s="6" t="n"/>
      <c r="M48" s="7">
        <f>IF($L48="","",EDATE($L48,設定!$B$5*12))</f>
        <v/>
      </c>
      <c r="N48" s="7">
        <f>IF($C48="","",IF($D48="特別管理",設定!$B$3,設定!$B$2)+$C48)</f>
        <v/>
      </c>
      <c r="O48" s="6" t="n"/>
      <c r="P48" s="7">
        <f>IF($O48="","",EDATE($O48,設定!$B$5*12))</f>
        <v/>
      </c>
      <c r="Q48" s="7">
        <f>IF($C48="","",設定!$B$4+$C48)</f>
        <v/>
      </c>
      <c r="R48" s="6" t="n"/>
      <c r="S48" s="7">
        <f>IF($R48="","",EDATE($R48,設定!$B$5*12))</f>
        <v/>
      </c>
      <c r="T48" s="7">
        <f>IF($C48="","",EDATE($C48,設定!$B$5*12))</f>
        <v/>
      </c>
      <c r="U48" s="7">
        <f>IF(COUNT($M48,$P48,$S48,$T48)=0,"",MAX(IF($M48="",0,$M48),IF($P48="",0,$P48),IF($S48="",0,$S48),IF($T48="",0,$T48)))</f>
        <v/>
      </c>
      <c r="V48" s="6" t="n"/>
      <c r="W48" s="5" t="n"/>
      <c r="X48" s="7">
        <f>IF(AND($L48="",$K48&lt;&gt;"",設定!$B$10&gt;$K48),$K48+設定!$B$7,"")</f>
        <v/>
      </c>
      <c r="Y48" s="5" t="n"/>
      <c r="Z48" s="5" t="n"/>
      <c r="AA48" s="5" t="n"/>
      <c r="AB48" s="4">
        <f>IF(AH48=5,"完了",IF(AH48=4,"要確認：区分またはルート未設定",IF(AH48=3,IF(AND(設定!$B$10&gt;$K48,$L48=""),"B2票期限超過",IF(AND(設定!$B$10&gt;$N48,$O48=""),"D票期限超過","E票期限超過")),IF(AH48=2,IF(AND(設定!$B$11&gt;=$K48,$L48=""),"B2票期限間近",IF(AND(設定!$B$11&gt;=$N48,$O48=""),"D票期限間近","E票期限間近")),IF(AH48=1,"E票要確認","確認中")))))</f>
        <v/>
      </c>
      <c r="AC48" s="6" t="n"/>
      <c r="AD48" s="5" t="n"/>
      <c r="AE48" s="4">
        <f>IF($L48&lt;&gt;"","受領",IF($K48="","",IF(設定!$B$10&gt;$K48,"超過",IF(設定!$B$11&gt;=$K48,"間近","OK"))))</f>
        <v/>
      </c>
      <c r="AF48" s="4">
        <f>IF($O48&lt;&gt;"","受領",IF($N48="","",IF(設定!$B$10&gt;$N48,"超過",IF(設定!$B$11&gt;=$N48,"間近","OK"))))</f>
        <v/>
      </c>
      <c r="AG48" s="4">
        <f>IF($R48&lt;&gt;"","受領",IF($Q48="","",IF(設定!$B$10&gt;$Q48,"超過",IF(設定!$B$11&gt;=$Q48,"間近","OK"))))</f>
        <v/>
      </c>
      <c r="AH48" s="4">
        <f>IF($B48="",0,IF(($AA48="全票受領済み")+($L48&lt;&gt;"")*($O48&lt;&gt;"")*($R48&lt;&gt;""),5,IF(($D48="")+($I48="不明・要確認"),4,IF((設定!$B$10&gt;$K48)*($L48="")+(設定!$B$10&gt;$N48)*($O48="")+(設定!$B$10&gt;$Q48)*($R48=""),3,IF((設定!$B$11&gt;=$K48)*($L48="")+(設定!$B$11&gt;=$N48)*($O48="")+(設定!$B$11&gt;=$Q48)*($R48=""),2,IF($Q48="",1,0))))))</f>
        <v/>
      </c>
      <c r="AI48" s="8">
        <f>IFERROR(IF($AK48="","",$AK48+設定!$B$9),"")</f>
        <v/>
      </c>
      <c r="AJ48" s="4" t="n"/>
      <c r="AK48" s="7" t="n"/>
      <c r="AL48" s="4" t="n"/>
      <c r="AM48" s="4" t="n"/>
      <c r="AO48" s="8" t="n"/>
      <c r="AS48" s="8" t="n"/>
      <c r="AT48">
        <f>IFERROR(IF($B48="","",IF(COUNTIF($B$6:$B$305,$B48)&gt;1,"管理番号重複",IF(AND($C48="",OR($D48&lt;&gt;"",$L48&lt;&gt;"",$O48&lt;&gt;"",$R48&lt;&gt;"")),"交付日なしでデータあり",IF(OR(AND($L48&lt;&gt;"",$C48&lt;&gt;"",$L48&lt;$C48),AND($O48&lt;&gt;"",$C48&lt;&gt;"",$O48&lt;$C48),AND($R48&lt;&gt;"",$C48&lt;&gt;"",$R48&lt;$C48)),"交付日前の受領日",IF(OR(AND($L48&lt;&gt;"",$L48&gt;設定!$B$10),AND($O48&lt;&gt;"",$O48&gt;設定!$B$10),AND($R48&lt;&gt;"",$R48&gt;設定!$B$10)),"未来の受領日",IF(AND($AK48&lt;&gt;"",$C48&lt;&gt;"",$AK48&lt;$C48),"交付日前の照合日",IF(AND($AK48="",$AI48&lt;&gt;"","確認済み"),"受領前の照合",IF(AND($AI48="確認済み",$AK48=""),"照合済みで照合日なし",IF(AND($AI48="不備あり",$AR48=""),"不備ありで不備内容なし",IF(AND($L48&lt;&gt;"",$O48&lt;&gt;"",$R48&lt;&gt;"",$AT48="未着対応中"),"全票受領で未着対応中",IF($I48="不明・要確認","ルート不明",IF($J48="","保管場所なし",IF($Z48="","担当者なし",""))))))))))))),"")</f>
        <v/>
      </c>
      <c r="AU48" s="8" t="n"/>
    </row>
    <row r="49">
      <c r="A49" s="4">
        <f>IF($B49="","",ROW()-5)</f>
        <v/>
      </c>
      <c r="B49" s="5" t="n"/>
      <c r="C49" s="6" t="n"/>
      <c r="D49" s="5" t="n"/>
      <c r="E49" s="5" t="n"/>
      <c r="F49" s="5" t="n"/>
      <c r="G49" s="5" t="n"/>
      <c r="H49" s="5" t="n"/>
      <c r="I49" s="5" t="n"/>
      <c r="J49" s="5" t="n"/>
      <c r="K49" s="7">
        <f>IF($C49="","",IF($D49="特別管理",設定!$B$3,設定!$B$2)+$C49)</f>
        <v/>
      </c>
      <c r="L49" s="6" t="n"/>
      <c r="M49" s="7">
        <f>IF($L49="","",EDATE($L49,設定!$B$5*12))</f>
        <v/>
      </c>
      <c r="N49" s="7">
        <f>IF($C49="","",IF($D49="特別管理",設定!$B$3,設定!$B$2)+$C49)</f>
        <v/>
      </c>
      <c r="O49" s="6" t="n"/>
      <c r="P49" s="7">
        <f>IF($O49="","",EDATE($O49,設定!$B$5*12))</f>
        <v/>
      </c>
      <c r="Q49" s="7">
        <f>IF($C49="","",設定!$B$4+$C49)</f>
        <v/>
      </c>
      <c r="R49" s="6" t="n"/>
      <c r="S49" s="7">
        <f>IF($R49="","",EDATE($R49,設定!$B$5*12))</f>
        <v/>
      </c>
      <c r="T49" s="7">
        <f>IF($C49="","",EDATE($C49,設定!$B$5*12))</f>
        <v/>
      </c>
      <c r="U49" s="7">
        <f>IF(COUNT($M49,$P49,$S49,$T49)=0,"",MAX(IF($M49="",0,$M49),IF($P49="",0,$P49),IF($S49="",0,$S49),IF($T49="",0,$T49)))</f>
        <v/>
      </c>
      <c r="V49" s="6" t="n"/>
      <c r="W49" s="5" t="n"/>
      <c r="X49" s="7">
        <f>IF(AND($L49="",$K49&lt;&gt;"",設定!$B$10&gt;$K49),$K49+設定!$B$7,"")</f>
        <v/>
      </c>
      <c r="Y49" s="5" t="n"/>
      <c r="Z49" s="5" t="n"/>
      <c r="AA49" s="5" t="n"/>
      <c r="AB49" s="4">
        <f>IF(AH49=5,"完了",IF(AH49=4,"要確認：区分またはルート未設定",IF(AH49=3,IF(AND(設定!$B$10&gt;$K49,$L49=""),"B2票期限超過",IF(AND(設定!$B$10&gt;$N49,$O49=""),"D票期限超過","E票期限超過")),IF(AH49=2,IF(AND(設定!$B$11&gt;=$K49,$L49=""),"B2票期限間近",IF(AND(設定!$B$11&gt;=$N49,$O49=""),"D票期限間近","E票期限間近")),IF(AH49=1,"E票要確認","確認中")))))</f>
        <v/>
      </c>
      <c r="AC49" s="6" t="n"/>
      <c r="AD49" s="5" t="n"/>
      <c r="AE49" s="4">
        <f>IF($L49&lt;&gt;"","受領",IF($K49="","",IF(設定!$B$10&gt;$K49,"超過",IF(設定!$B$11&gt;=$K49,"間近","OK"))))</f>
        <v/>
      </c>
      <c r="AF49" s="4">
        <f>IF($O49&lt;&gt;"","受領",IF($N49="","",IF(設定!$B$10&gt;$N49,"超過",IF(設定!$B$11&gt;=$N49,"間近","OK"))))</f>
        <v/>
      </c>
      <c r="AG49" s="4">
        <f>IF($R49&lt;&gt;"","受領",IF($Q49="","",IF(設定!$B$10&gt;$Q49,"超過",IF(設定!$B$11&gt;=$Q49,"間近","OK"))))</f>
        <v/>
      </c>
      <c r="AH49" s="4">
        <f>IF($B49="",0,IF(($AA49="全票受領済み")+($L49&lt;&gt;"")*($O49&lt;&gt;"")*($R49&lt;&gt;""),5,IF(($D49="")+($I49="不明・要確認"),4,IF((設定!$B$10&gt;$K49)*($L49="")+(設定!$B$10&gt;$N49)*($O49="")+(設定!$B$10&gt;$Q49)*($R49=""),3,IF((設定!$B$11&gt;=$K49)*($L49="")+(設定!$B$11&gt;=$N49)*($O49="")+(設定!$B$11&gt;=$Q49)*($R49=""),2,IF($Q49="",1,0))))))</f>
        <v/>
      </c>
      <c r="AI49" s="8">
        <f>IFERROR(IF($AK49="","",$AK49+設定!$B$9),"")</f>
        <v/>
      </c>
      <c r="AJ49" s="4" t="n"/>
      <c r="AK49" s="7" t="n"/>
      <c r="AL49" s="4" t="n"/>
      <c r="AM49" s="4" t="n"/>
      <c r="AO49" s="8" t="n"/>
      <c r="AS49" s="8" t="n"/>
      <c r="AT49">
        <f>IFERROR(IF($B49="","",IF(COUNTIF($B$6:$B$305,$B49)&gt;1,"管理番号重複",IF(AND($C49="",OR($D49&lt;&gt;"",$L49&lt;&gt;"",$O49&lt;&gt;"",$R49&lt;&gt;"")),"交付日なしでデータあり",IF(OR(AND($L49&lt;&gt;"",$C49&lt;&gt;"",$L49&lt;$C49),AND($O49&lt;&gt;"",$C49&lt;&gt;"",$O49&lt;$C49),AND($R49&lt;&gt;"",$C49&lt;&gt;"",$R49&lt;$C49)),"交付日前の受領日",IF(OR(AND($L49&lt;&gt;"",$L49&gt;設定!$B$10),AND($O49&lt;&gt;"",$O49&gt;設定!$B$10),AND($R49&lt;&gt;"",$R49&gt;設定!$B$10)),"未来の受領日",IF(AND($AK49&lt;&gt;"",$C49&lt;&gt;"",$AK49&lt;$C49),"交付日前の照合日",IF(AND($AK49="",$AI49&lt;&gt;"","確認済み"),"受領前の照合",IF(AND($AI49="確認済み",$AK49=""),"照合済みで照合日なし",IF(AND($AI49="不備あり",$AR49=""),"不備ありで不備内容なし",IF(AND($L49&lt;&gt;"",$O49&lt;&gt;"",$R49&lt;&gt;"",$AT49="未着対応中"),"全票受領で未着対応中",IF($I49="不明・要確認","ルート不明",IF($J49="","保管場所なし",IF($Z49="","担当者なし",""))))))))))))),"")</f>
        <v/>
      </c>
      <c r="AU49" s="8" t="n"/>
    </row>
    <row r="50">
      <c r="A50" s="4">
        <f>IF($B50="","",ROW()-5)</f>
        <v/>
      </c>
      <c r="B50" s="5" t="n"/>
      <c r="C50" s="6" t="n"/>
      <c r="D50" s="5" t="n"/>
      <c r="E50" s="5" t="n"/>
      <c r="F50" s="5" t="n"/>
      <c r="G50" s="5" t="n"/>
      <c r="H50" s="5" t="n"/>
      <c r="I50" s="5" t="n"/>
      <c r="J50" s="5" t="n"/>
      <c r="K50" s="7">
        <f>IF($C50="","",IF($D50="特別管理",設定!$B$3,設定!$B$2)+$C50)</f>
        <v/>
      </c>
      <c r="L50" s="6" t="n"/>
      <c r="M50" s="7">
        <f>IF($L50="","",EDATE($L50,設定!$B$5*12))</f>
        <v/>
      </c>
      <c r="N50" s="7">
        <f>IF($C50="","",IF($D50="特別管理",設定!$B$3,設定!$B$2)+$C50)</f>
        <v/>
      </c>
      <c r="O50" s="6" t="n"/>
      <c r="P50" s="7">
        <f>IF($O50="","",EDATE($O50,設定!$B$5*12))</f>
        <v/>
      </c>
      <c r="Q50" s="7">
        <f>IF($C50="","",設定!$B$4+$C50)</f>
        <v/>
      </c>
      <c r="R50" s="6" t="n"/>
      <c r="S50" s="7">
        <f>IF($R50="","",EDATE($R50,設定!$B$5*12))</f>
        <v/>
      </c>
      <c r="T50" s="7">
        <f>IF($C50="","",EDATE($C50,設定!$B$5*12))</f>
        <v/>
      </c>
      <c r="U50" s="7">
        <f>IF(COUNT($M50,$P50,$S50,$T50)=0,"",MAX(IF($M50="",0,$M50),IF($P50="",0,$P50),IF($S50="",0,$S50),IF($T50="",0,$T50)))</f>
        <v/>
      </c>
      <c r="V50" s="6" t="n"/>
      <c r="W50" s="5" t="n"/>
      <c r="X50" s="7">
        <f>IF(AND($L50="",$K50&lt;&gt;"",設定!$B$10&gt;$K50),$K50+設定!$B$7,"")</f>
        <v/>
      </c>
      <c r="Y50" s="5" t="n"/>
      <c r="Z50" s="5" t="n"/>
      <c r="AA50" s="5" t="n"/>
      <c r="AB50" s="4">
        <f>IF(AH50=5,"完了",IF(AH50=4,"要確認：区分またはルート未設定",IF(AH50=3,IF(AND(設定!$B$10&gt;$K50,$L50=""),"B2票期限超過",IF(AND(設定!$B$10&gt;$N50,$O50=""),"D票期限超過","E票期限超過")),IF(AH50=2,IF(AND(設定!$B$11&gt;=$K50,$L50=""),"B2票期限間近",IF(AND(設定!$B$11&gt;=$N50,$O50=""),"D票期限間近","E票期限間近")),IF(AH50=1,"E票要確認","確認中")))))</f>
        <v/>
      </c>
      <c r="AC50" s="6" t="n"/>
      <c r="AD50" s="5" t="n"/>
      <c r="AE50" s="4">
        <f>IF($L50&lt;&gt;"","受領",IF($K50="","",IF(設定!$B$10&gt;$K50,"超過",IF(設定!$B$11&gt;=$K50,"間近","OK"))))</f>
        <v/>
      </c>
      <c r="AF50" s="4">
        <f>IF($O50&lt;&gt;"","受領",IF($N50="","",IF(設定!$B$10&gt;$N50,"超過",IF(設定!$B$11&gt;=$N50,"間近","OK"))))</f>
        <v/>
      </c>
      <c r="AG50" s="4">
        <f>IF($R50&lt;&gt;"","受領",IF($Q50="","",IF(設定!$B$10&gt;$Q50,"超過",IF(設定!$B$11&gt;=$Q50,"間近","OK"))))</f>
        <v/>
      </c>
      <c r="AH50" s="4">
        <f>IF($B50="",0,IF(($AA50="全票受領済み")+($L50&lt;&gt;"")*($O50&lt;&gt;"")*($R50&lt;&gt;""),5,IF(($D50="")+($I50="不明・要確認"),4,IF((設定!$B$10&gt;$K50)*($L50="")+(設定!$B$10&gt;$N50)*($O50="")+(設定!$B$10&gt;$Q50)*($R50=""),3,IF((設定!$B$11&gt;=$K50)*($L50="")+(設定!$B$11&gt;=$N50)*($O50="")+(設定!$B$11&gt;=$Q50)*($R50=""),2,IF($Q50="",1,0))))))</f>
        <v/>
      </c>
      <c r="AI50" s="8">
        <f>IFERROR(IF($AK50="","",$AK50+設定!$B$9),"")</f>
        <v/>
      </c>
      <c r="AJ50" s="4" t="n"/>
      <c r="AK50" s="7" t="n"/>
      <c r="AL50" s="4" t="n"/>
      <c r="AM50" s="4" t="n"/>
      <c r="AO50" s="8" t="n"/>
      <c r="AS50" s="8" t="n"/>
      <c r="AT50">
        <f>IFERROR(IF($B50="","",IF(COUNTIF($B$6:$B$305,$B50)&gt;1,"管理番号重複",IF(AND($C50="",OR($D50&lt;&gt;"",$L50&lt;&gt;"",$O50&lt;&gt;"",$R50&lt;&gt;"")),"交付日なしでデータあり",IF(OR(AND($L50&lt;&gt;"",$C50&lt;&gt;"",$L50&lt;$C50),AND($O50&lt;&gt;"",$C50&lt;&gt;"",$O50&lt;$C50),AND($R50&lt;&gt;"",$C50&lt;&gt;"",$R50&lt;$C50)),"交付日前の受領日",IF(OR(AND($L50&lt;&gt;"",$L50&gt;設定!$B$10),AND($O50&lt;&gt;"",$O50&gt;設定!$B$10),AND($R50&lt;&gt;"",$R50&gt;設定!$B$10)),"未来の受領日",IF(AND($AK50&lt;&gt;"",$C50&lt;&gt;"",$AK50&lt;$C50),"交付日前の照合日",IF(AND($AK50="",$AI50&lt;&gt;"","確認済み"),"受領前の照合",IF(AND($AI50="確認済み",$AK50=""),"照合済みで照合日なし",IF(AND($AI50="不備あり",$AR50=""),"不備ありで不備内容なし",IF(AND($L50&lt;&gt;"",$O50&lt;&gt;"",$R50&lt;&gt;"",$AT50="未着対応中"),"全票受領で未着対応中",IF($I50="不明・要確認","ルート不明",IF($J50="","保管場所なし",IF($Z50="","担当者なし",""))))))))))))),"")</f>
        <v/>
      </c>
      <c r="AU50" s="8" t="n"/>
    </row>
    <row r="51">
      <c r="A51" s="4">
        <f>IF($B51="","",ROW()-5)</f>
        <v/>
      </c>
      <c r="B51" s="5" t="n"/>
      <c r="C51" s="6" t="n"/>
      <c r="D51" s="5" t="n"/>
      <c r="E51" s="5" t="n"/>
      <c r="F51" s="5" t="n"/>
      <c r="G51" s="5" t="n"/>
      <c r="H51" s="5" t="n"/>
      <c r="I51" s="5" t="n"/>
      <c r="J51" s="5" t="n"/>
      <c r="K51" s="7">
        <f>IF($C51="","",IF($D51="特別管理",設定!$B$3,設定!$B$2)+$C51)</f>
        <v/>
      </c>
      <c r="L51" s="6" t="n"/>
      <c r="M51" s="7">
        <f>IF($L51="","",EDATE($L51,設定!$B$5*12))</f>
        <v/>
      </c>
      <c r="N51" s="7">
        <f>IF($C51="","",IF($D51="特別管理",設定!$B$3,設定!$B$2)+$C51)</f>
        <v/>
      </c>
      <c r="O51" s="6" t="n"/>
      <c r="P51" s="7">
        <f>IF($O51="","",EDATE($O51,設定!$B$5*12))</f>
        <v/>
      </c>
      <c r="Q51" s="7">
        <f>IF($C51="","",設定!$B$4+$C51)</f>
        <v/>
      </c>
      <c r="R51" s="6" t="n"/>
      <c r="S51" s="7">
        <f>IF($R51="","",EDATE($R51,設定!$B$5*12))</f>
        <v/>
      </c>
      <c r="T51" s="7">
        <f>IF($C51="","",EDATE($C51,設定!$B$5*12))</f>
        <v/>
      </c>
      <c r="U51" s="7">
        <f>IF(COUNT($M51,$P51,$S51,$T51)=0,"",MAX(IF($M51="",0,$M51),IF($P51="",0,$P51),IF($S51="",0,$S51),IF($T51="",0,$T51)))</f>
        <v/>
      </c>
      <c r="V51" s="6" t="n"/>
      <c r="W51" s="5" t="n"/>
      <c r="X51" s="7">
        <f>IF(AND($L51="",$K51&lt;&gt;"",設定!$B$10&gt;$K51),$K51+設定!$B$7,"")</f>
        <v/>
      </c>
      <c r="Y51" s="5" t="n"/>
      <c r="Z51" s="5" t="n"/>
      <c r="AA51" s="5" t="n"/>
      <c r="AB51" s="4">
        <f>IF(AH51=5,"完了",IF(AH51=4,"要確認：区分またはルート未設定",IF(AH51=3,IF(AND(設定!$B$10&gt;$K51,$L51=""),"B2票期限超過",IF(AND(設定!$B$10&gt;$N51,$O51=""),"D票期限超過","E票期限超過")),IF(AH51=2,IF(AND(設定!$B$11&gt;=$K51,$L51=""),"B2票期限間近",IF(AND(設定!$B$11&gt;=$N51,$O51=""),"D票期限間近","E票期限間近")),IF(AH51=1,"E票要確認","確認中")))))</f>
        <v/>
      </c>
      <c r="AC51" s="6" t="n"/>
      <c r="AD51" s="5" t="n"/>
      <c r="AE51" s="4">
        <f>IF($L51&lt;&gt;"","受領",IF($K51="","",IF(設定!$B$10&gt;$K51,"超過",IF(設定!$B$11&gt;=$K51,"間近","OK"))))</f>
        <v/>
      </c>
      <c r="AF51" s="4">
        <f>IF($O51&lt;&gt;"","受領",IF($N51="","",IF(設定!$B$10&gt;$N51,"超過",IF(設定!$B$11&gt;=$N51,"間近","OK"))))</f>
        <v/>
      </c>
      <c r="AG51" s="4">
        <f>IF($R51&lt;&gt;"","受領",IF($Q51="","",IF(設定!$B$10&gt;$Q51,"超過",IF(設定!$B$11&gt;=$Q51,"間近","OK"))))</f>
        <v/>
      </c>
      <c r="AH51" s="4">
        <f>IF($B51="",0,IF(($AA51="全票受領済み")+($L51&lt;&gt;"")*($O51&lt;&gt;"")*($R51&lt;&gt;""),5,IF(($D51="")+($I51="不明・要確認"),4,IF((設定!$B$10&gt;$K51)*($L51="")+(設定!$B$10&gt;$N51)*($O51="")+(設定!$B$10&gt;$Q51)*($R51=""),3,IF((設定!$B$11&gt;=$K51)*($L51="")+(設定!$B$11&gt;=$N51)*($O51="")+(設定!$B$11&gt;=$Q51)*($R51=""),2,IF($Q51="",1,0))))))</f>
        <v/>
      </c>
      <c r="AI51" s="8">
        <f>IFERROR(IF($AK51="","",$AK51+設定!$B$9),"")</f>
        <v/>
      </c>
      <c r="AJ51" s="4" t="n"/>
      <c r="AK51" s="7" t="n"/>
      <c r="AL51" s="4" t="n"/>
      <c r="AM51" s="4" t="n"/>
      <c r="AO51" s="8" t="n"/>
      <c r="AS51" s="8" t="n"/>
      <c r="AT51">
        <f>IFERROR(IF($B51="","",IF(COUNTIF($B$6:$B$305,$B51)&gt;1,"管理番号重複",IF(AND($C51="",OR($D51&lt;&gt;"",$L51&lt;&gt;"",$O51&lt;&gt;"",$R51&lt;&gt;"")),"交付日なしでデータあり",IF(OR(AND($L51&lt;&gt;"",$C51&lt;&gt;"",$L51&lt;$C51),AND($O51&lt;&gt;"",$C51&lt;&gt;"",$O51&lt;$C51),AND($R51&lt;&gt;"",$C51&lt;&gt;"",$R51&lt;$C51)),"交付日前の受領日",IF(OR(AND($L51&lt;&gt;"",$L51&gt;設定!$B$10),AND($O51&lt;&gt;"",$O51&gt;設定!$B$10),AND($R51&lt;&gt;"",$R51&gt;設定!$B$10)),"未来の受領日",IF(AND($AK51&lt;&gt;"",$C51&lt;&gt;"",$AK51&lt;$C51),"交付日前の照合日",IF(AND($AK51="",$AI51&lt;&gt;"","確認済み"),"受領前の照合",IF(AND($AI51="確認済み",$AK51=""),"照合済みで照合日なし",IF(AND($AI51="不備あり",$AR51=""),"不備ありで不備内容なし",IF(AND($L51&lt;&gt;"",$O51&lt;&gt;"",$R51&lt;&gt;"",$AT51="未着対応中"),"全票受領で未着対応中",IF($I51="不明・要確認","ルート不明",IF($J51="","保管場所なし",IF($Z51="","担当者なし",""))))))))))))),"")</f>
        <v/>
      </c>
      <c r="AU51" s="8" t="n"/>
    </row>
    <row r="52">
      <c r="A52" s="4">
        <f>IF($B52="","",ROW()-5)</f>
        <v/>
      </c>
      <c r="B52" s="5" t="n"/>
      <c r="C52" s="6" t="n"/>
      <c r="D52" s="5" t="n"/>
      <c r="E52" s="5" t="n"/>
      <c r="F52" s="5" t="n"/>
      <c r="G52" s="5" t="n"/>
      <c r="H52" s="5" t="n"/>
      <c r="I52" s="5" t="n"/>
      <c r="J52" s="5" t="n"/>
      <c r="K52" s="7">
        <f>IF($C52="","",IF($D52="特別管理",設定!$B$3,設定!$B$2)+$C52)</f>
        <v/>
      </c>
      <c r="L52" s="6" t="n"/>
      <c r="M52" s="7">
        <f>IF($L52="","",EDATE($L52,設定!$B$5*12))</f>
        <v/>
      </c>
      <c r="N52" s="7">
        <f>IF($C52="","",IF($D52="特別管理",設定!$B$3,設定!$B$2)+$C52)</f>
        <v/>
      </c>
      <c r="O52" s="6" t="n"/>
      <c r="P52" s="7">
        <f>IF($O52="","",EDATE($O52,設定!$B$5*12))</f>
        <v/>
      </c>
      <c r="Q52" s="7">
        <f>IF($C52="","",設定!$B$4+$C52)</f>
        <v/>
      </c>
      <c r="R52" s="6" t="n"/>
      <c r="S52" s="7">
        <f>IF($R52="","",EDATE($R52,設定!$B$5*12))</f>
        <v/>
      </c>
      <c r="T52" s="7">
        <f>IF($C52="","",EDATE($C52,設定!$B$5*12))</f>
        <v/>
      </c>
      <c r="U52" s="7">
        <f>IF(COUNT($M52,$P52,$S52,$T52)=0,"",MAX(IF($M52="",0,$M52),IF($P52="",0,$P52),IF($S52="",0,$S52),IF($T52="",0,$T52)))</f>
        <v/>
      </c>
      <c r="V52" s="6" t="n"/>
      <c r="W52" s="5" t="n"/>
      <c r="X52" s="7">
        <f>IF(AND($L52="",$K52&lt;&gt;"",設定!$B$10&gt;$K52),$K52+設定!$B$7,"")</f>
        <v/>
      </c>
      <c r="Y52" s="5" t="n"/>
      <c r="Z52" s="5" t="n"/>
      <c r="AA52" s="5" t="n"/>
      <c r="AB52" s="4">
        <f>IF(AH52=5,"完了",IF(AH52=4,"要確認：区分またはルート未設定",IF(AH52=3,IF(AND(設定!$B$10&gt;$K52,$L52=""),"B2票期限超過",IF(AND(設定!$B$10&gt;$N52,$O52=""),"D票期限超過","E票期限超過")),IF(AH52=2,IF(AND(設定!$B$11&gt;=$K52,$L52=""),"B2票期限間近",IF(AND(設定!$B$11&gt;=$N52,$O52=""),"D票期限間近","E票期限間近")),IF(AH52=1,"E票要確認","確認中")))))</f>
        <v/>
      </c>
      <c r="AC52" s="6" t="n"/>
      <c r="AD52" s="5" t="n"/>
      <c r="AE52" s="4">
        <f>IF($L52&lt;&gt;"","受領",IF($K52="","",IF(設定!$B$10&gt;$K52,"超過",IF(設定!$B$11&gt;=$K52,"間近","OK"))))</f>
        <v/>
      </c>
      <c r="AF52" s="4">
        <f>IF($O52&lt;&gt;"","受領",IF($N52="","",IF(設定!$B$10&gt;$N52,"超過",IF(設定!$B$11&gt;=$N52,"間近","OK"))))</f>
        <v/>
      </c>
      <c r="AG52" s="4">
        <f>IF($R52&lt;&gt;"","受領",IF($Q52="","",IF(設定!$B$10&gt;$Q52,"超過",IF(設定!$B$11&gt;=$Q52,"間近","OK"))))</f>
        <v/>
      </c>
      <c r="AH52" s="4">
        <f>IF($B52="",0,IF(($AA52="全票受領済み")+($L52&lt;&gt;"")*($O52&lt;&gt;"")*($R52&lt;&gt;""),5,IF(($D52="")+($I52="不明・要確認"),4,IF((設定!$B$10&gt;$K52)*($L52="")+(設定!$B$10&gt;$N52)*($O52="")+(設定!$B$10&gt;$Q52)*($R52=""),3,IF((設定!$B$11&gt;=$K52)*($L52="")+(設定!$B$11&gt;=$N52)*($O52="")+(設定!$B$11&gt;=$Q52)*($R52=""),2,IF($Q52="",1,0))))))</f>
        <v/>
      </c>
      <c r="AI52" s="8">
        <f>IFERROR(IF($AK52="","",$AK52+設定!$B$9),"")</f>
        <v/>
      </c>
      <c r="AJ52" s="4" t="n"/>
      <c r="AK52" s="7" t="n"/>
      <c r="AL52" s="4" t="n"/>
      <c r="AM52" s="4" t="n"/>
      <c r="AO52" s="8" t="n"/>
      <c r="AS52" s="8" t="n"/>
      <c r="AT52">
        <f>IFERROR(IF($B52="","",IF(COUNTIF($B$6:$B$305,$B52)&gt;1,"管理番号重複",IF(AND($C52="",OR($D52&lt;&gt;"",$L52&lt;&gt;"",$O52&lt;&gt;"",$R52&lt;&gt;"")),"交付日なしでデータあり",IF(OR(AND($L52&lt;&gt;"",$C52&lt;&gt;"",$L52&lt;$C52),AND($O52&lt;&gt;"",$C52&lt;&gt;"",$O52&lt;$C52),AND($R52&lt;&gt;"",$C52&lt;&gt;"",$R52&lt;$C52)),"交付日前の受領日",IF(OR(AND($L52&lt;&gt;"",$L52&gt;設定!$B$10),AND($O52&lt;&gt;"",$O52&gt;設定!$B$10),AND($R52&lt;&gt;"",$R52&gt;設定!$B$10)),"未来の受領日",IF(AND($AK52&lt;&gt;"",$C52&lt;&gt;"",$AK52&lt;$C52),"交付日前の照合日",IF(AND($AK52="",$AI52&lt;&gt;"","確認済み"),"受領前の照合",IF(AND($AI52="確認済み",$AK52=""),"照合済みで照合日なし",IF(AND($AI52="不備あり",$AR52=""),"不備ありで不備内容なし",IF(AND($L52&lt;&gt;"",$O52&lt;&gt;"",$R52&lt;&gt;"",$AT52="未着対応中"),"全票受領で未着対応中",IF($I52="不明・要確認","ルート不明",IF($J52="","保管場所なし",IF($Z52="","担当者なし",""))))))))))))),"")</f>
        <v/>
      </c>
      <c r="AU52" s="8" t="n"/>
    </row>
    <row r="53">
      <c r="A53" s="4">
        <f>IF($B53="","",ROW()-5)</f>
        <v/>
      </c>
      <c r="B53" s="5" t="n"/>
      <c r="C53" s="6" t="n"/>
      <c r="D53" s="5" t="n"/>
      <c r="E53" s="5" t="n"/>
      <c r="F53" s="5" t="n"/>
      <c r="G53" s="5" t="n"/>
      <c r="H53" s="5" t="n"/>
      <c r="I53" s="5" t="n"/>
      <c r="J53" s="5" t="n"/>
      <c r="K53" s="7">
        <f>IF($C53="","",IF($D53="特別管理",設定!$B$3,設定!$B$2)+$C53)</f>
        <v/>
      </c>
      <c r="L53" s="6" t="n"/>
      <c r="M53" s="7">
        <f>IF($L53="","",EDATE($L53,設定!$B$5*12))</f>
        <v/>
      </c>
      <c r="N53" s="7">
        <f>IF($C53="","",IF($D53="特別管理",設定!$B$3,設定!$B$2)+$C53)</f>
        <v/>
      </c>
      <c r="O53" s="6" t="n"/>
      <c r="P53" s="7">
        <f>IF($O53="","",EDATE($O53,設定!$B$5*12))</f>
        <v/>
      </c>
      <c r="Q53" s="7">
        <f>IF($C53="","",設定!$B$4+$C53)</f>
        <v/>
      </c>
      <c r="R53" s="6" t="n"/>
      <c r="S53" s="7">
        <f>IF($R53="","",EDATE($R53,設定!$B$5*12))</f>
        <v/>
      </c>
      <c r="T53" s="7">
        <f>IF($C53="","",EDATE($C53,設定!$B$5*12))</f>
        <v/>
      </c>
      <c r="U53" s="7">
        <f>IF(COUNT($M53,$P53,$S53,$T53)=0,"",MAX(IF($M53="",0,$M53),IF($P53="",0,$P53),IF($S53="",0,$S53),IF($T53="",0,$T53)))</f>
        <v/>
      </c>
      <c r="V53" s="6" t="n"/>
      <c r="W53" s="5" t="n"/>
      <c r="X53" s="7">
        <f>IF(AND($L53="",$K53&lt;&gt;"",設定!$B$10&gt;$K53),$K53+設定!$B$7,"")</f>
        <v/>
      </c>
      <c r="Y53" s="5" t="n"/>
      <c r="Z53" s="5" t="n"/>
      <c r="AA53" s="5" t="n"/>
      <c r="AB53" s="4">
        <f>IF(AH53=5,"完了",IF(AH53=4,"要確認：区分またはルート未設定",IF(AH53=3,IF(AND(設定!$B$10&gt;$K53,$L53=""),"B2票期限超過",IF(AND(設定!$B$10&gt;$N53,$O53=""),"D票期限超過","E票期限超過")),IF(AH53=2,IF(AND(設定!$B$11&gt;=$K53,$L53=""),"B2票期限間近",IF(AND(設定!$B$11&gt;=$N53,$O53=""),"D票期限間近","E票期限間近")),IF(AH53=1,"E票要確認","確認中")))))</f>
        <v/>
      </c>
      <c r="AC53" s="6" t="n"/>
      <c r="AD53" s="5" t="n"/>
      <c r="AE53" s="4">
        <f>IF($L53&lt;&gt;"","受領",IF($K53="","",IF(設定!$B$10&gt;$K53,"超過",IF(設定!$B$11&gt;=$K53,"間近","OK"))))</f>
        <v/>
      </c>
      <c r="AF53" s="4">
        <f>IF($O53&lt;&gt;"","受領",IF($N53="","",IF(設定!$B$10&gt;$N53,"超過",IF(設定!$B$11&gt;=$N53,"間近","OK"))))</f>
        <v/>
      </c>
      <c r="AG53" s="4">
        <f>IF($R53&lt;&gt;"","受領",IF($Q53="","",IF(設定!$B$10&gt;$Q53,"超過",IF(設定!$B$11&gt;=$Q53,"間近","OK"))))</f>
        <v/>
      </c>
      <c r="AH53" s="4">
        <f>IF($B53="",0,IF(($AA53="全票受領済み")+($L53&lt;&gt;"")*($O53&lt;&gt;"")*($R53&lt;&gt;""),5,IF(($D53="")+($I53="不明・要確認"),4,IF((設定!$B$10&gt;$K53)*($L53="")+(設定!$B$10&gt;$N53)*($O53="")+(設定!$B$10&gt;$Q53)*($R53=""),3,IF((設定!$B$11&gt;=$K53)*($L53="")+(設定!$B$11&gt;=$N53)*($O53="")+(設定!$B$11&gt;=$Q53)*($R53=""),2,IF($Q53="",1,0))))))</f>
        <v/>
      </c>
      <c r="AI53" s="8">
        <f>IFERROR(IF($AK53="","",$AK53+設定!$B$9),"")</f>
        <v/>
      </c>
      <c r="AJ53" s="4" t="n"/>
      <c r="AK53" s="7" t="n"/>
      <c r="AL53" s="4" t="n"/>
      <c r="AM53" s="4" t="n"/>
      <c r="AO53" s="8" t="n"/>
      <c r="AS53" s="8" t="n"/>
      <c r="AT53">
        <f>IFERROR(IF($B53="","",IF(COUNTIF($B$6:$B$305,$B53)&gt;1,"管理番号重複",IF(AND($C53="",OR($D53&lt;&gt;"",$L53&lt;&gt;"",$O53&lt;&gt;"",$R53&lt;&gt;"")),"交付日なしでデータあり",IF(OR(AND($L53&lt;&gt;"",$C53&lt;&gt;"",$L53&lt;$C53),AND($O53&lt;&gt;"",$C53&lt;&gt;"",$O53&lt;$C53),AND($R53&lt;&gt;"",$C53&lt;&gt;"",$R53&lt;$C53)),"交付日前の受領日",IF(OR(AND($L53&lt;&gt;"",$L53&gt;設定!$B$10),AND($O53&lt;&gt;"",$O53&gt;設定!$B$10),AND($R53&lt;&gt;"",$R53&gt;設定!$B$10)),"未来の受領日",IF(AND($AK53&lt;&gt;"",$C53&lt;&gt;"",$AK53&lt;$C53),"交付日前の照合日",IF(AND($AK53="",$AI53&lt;&gt;"","確認済み"),"受領前の照合",IF(AND($AI53="確認済み",$AK53=""),"照合済みで照合日なし",IF(AND($AI53="不備あり",$AR53=""),"不備ありで不備内容なし",IF(AND($L53&lt;&gt;"",$O53&lt;&gt;"",$R53&lt;&gt;"",$AT53="未着対応中"),"全票受領で未着対応中",IF($I53="不明・要確認","ルート不明",IF($J53="","保管場所なし",IF($Z53="","担当者なし",""))))))))))))),"")</f>
        <v/>
      </c>
      <c r="AU53" s="8" t="n"/>
    </row>
    <row r="54">
      <c r="A54" s="4">
        <f>IF($B54="","",ROW()-5)</f>
        <v/>
      </c>
      <c r="B54" s="5" t="n"/>
      <c r="C54" s="6" t="n"/>
      <c r="D54" s="5" t="n"/>
      <c r="E54" s="5" t="n"/>
      <c r="F54" s="5" t="n"/>
      <c r="G54" s="5" t="n"/>
      <c r="H54" s="5" t="n"/>
      <c r="I54" s="5" t="n"/>
      <c r="J54" s="5" t="n"/>
      <c r="K54" s="7">
        <f>IF($C54="","",IF($D54="特別管理",設定!$B$3,設定!$B$2)+$C54)</f>
        <v/>
      </c>
      <c r="L54" s="6" t="n"/>
      <c r="M54" s="7">
        <f>IF($L54="","",EDATE($L54,設定!$B$5*12))</f>
        <v/>
      </c>
      <c r="N54" s="7">
        <f>IF($C54="","",IF($D54="特別管理",設定!$B$3,設定!$B$2)+$C54)</f>
        <v/>
      </c>
      <c r="O54" s="6" t="n"/>
      <c r="P54" s="7">
        <f>IF($O54="","",EDATE($O54,設定!$B$5*12))</f>
        <v/>
      </c>
      <c r="Q54" s="7">
        <f>IF($C54="","",設定!$B$4+$C54)</f>
        <v/>
      </c>
      <c r="R54" s="6" t="n"/>
      <c r="S54" s="7">
        <f>IF($R54="","",EDATE($R54,設定!$B$5*12))</f>
        <v/>
      </c>
      <c r="T54" s="7">
        <f>IF($C54="","",EDATE($C54,設定!$B$5*12))</f>
        <v/>
      </c>
      <c r="U54" s="7">
        <f>IF(COUNT($M54,$P54,$S54,$T54)=0,"",MAX(IF($M54="",0,$M54),IF($P54="",0,$P54),IF($S54="",0,$S54),IF($T54="",0,$T54)))</f>
        <v/>
      </c>
      <c r="V54" s="6" t="n"/>
      <c r="W54" s="5" t="n"/>
      <c r="X54" s="7">
        <f>IF(AND($L54="",$K54&lt;&gt;"",設定!$B$10&gt;$K54),$K54+設定!$B$7,"")</f>
        <v/>
      </c>
      <c r="Y54" s="5" t="n"/>
      <c r="Z54" s="5" t="n"/>
      <c r="AA54" s="5" t="n"/>
      <c r="AB54" s="4">
        <f>IF(AH54=5,"完了",IF(AH54=4,"要確認：区分またはルート未設定",IF(AH54=3,IF(AND(設定!$B$10&gt;$K54,$L54=""),"B2票期限超過",IF(AND(設定!$B$10&gt;$N54,$O54=""),"D票期限超過","E票期限超過")),IF(AH54=2,IF(AND(設定!$B$11&gt;=$K54,$L54=""),"B2票期限間近",IF(AND(設定!$B$11&gt;=$N54,$O54=""),"D票期限間近","E票期限間近")),IF(AH54=1,"E票要確認","確認中")))))</f>
        <v/>
      </c>
      <c r="AC54" s="6" t="n"/>
      <c r="AD54" s="5" t="n"/>
      <c r="AE54" s="4">
        <f>IF($L54&lt;&gt;"","受領",IF($K54="","",IF(設定!$B$10&gt;$K54,"超過",IF(設定!$B$11&gt;=$K54,"間近","OK"))))</f>
        <v/>
      </c>
      <c r="AF54" s="4">
        <f>IF($O54&lt;&gt;"","受領",IF($N54="","",IF(設定!$B$10&gt;$N54,"超過",IF(設定!$B$11&gt;=$N54,"間近","OK"))))</f>
        <v/>
      </c>
      <c r="AG54" s="4">
        <f>IF($R54&lt;&gt;"","受領",IF($Q54="","",IF(設定!$B$10&gt;$Q54,"超過",IF(設定!$B$11&gt;=$Q54,"間近","OK"))))</f>
        <v/>
      </c>
      <c r="AH54" s="4">
        <f>IF($B54="",0,IF(($AA54="全票受領済み")+($L54&lt;&gt;"")*($O54&lt;&gt;"")*($R54&lt;&gt;""),5,IF(($D54="")+($I54="不明・要確認"),4,IF((設定!$B$10&gt;$K54)*($L54="")+(設定!$B$10&gt;$N54)*($O54="")+(設定!$B$10&gt;$Q54)*($R54=""),3,IF((設定!$B$11&gt;=$K54)*($L54="")+(設定!$B$11&gt;=$N54)*($O54="")+(設定!$B$11&gt;=$Q54)*($R54=""),2,IF($Q54="",1,0))))))</f>
        <v/>
      </c>
      <c r="AI54" s="8">
        <f>IFERROR(IF($AK54="","",$AK54+設定!$B$9),"")</f>
        <v/>
      </c>
      <c r="AJ54" s="4" t="n"/>
      <c r="AK54" s="7" t="n"/>
      <c r="AL54" s="4" t="n"/>
      <c r="AM54" s="4" t="n"/>
      <c r="AO54" s="8" t="n"/>
      <c r="AS54" s="8" t="n"/>
      <c r="AT54">
        <f>IFERROR(IF($B54="","",IF(COUNTIF($B$6:$B$305,$B54)&gt;1,"管理番号重複",IF(AND($C54="",OR($D54&lt;&gt;"",$L54&lt;&gt;"",$O54&lt;&gt;"",$R54&lt;&gt;"")),"交付日なしでデータあり",IF(OR(AND($L54&lt;&gt;"",$C54&lt;&gt;"",$L54&lt;$C54),AND($O54&lt;&gt;"",$C54&lt;&gt;"",$O54&lt;$C54),AND($R54&lt;&gt;"",$C54&lt;&gt;"",$R54&lt;$C54)),"交付日前の受領日",IF(OR(AND($L54&lt;&gt;"",$L54&gt;設定!$B$10),AND($O54&lt;&gt;"",$O54&gt;設定!$B$10),AND($R54&lt;&gt;"",$R54&gt;設定!$B$10)),"未来の受領日",IF(AND($AK54&lt;&gt;"",$C54&lt;&gt;"",$AK54&lt;$C54),"交付日前の照合日",IF(AND($AK54="",$AI54&lt;&gt;"","確認済み"),"受領前の照合",IF(AND($AI54="確認済み",$AK54=""),"照合済みで照合日なし",IF(AND($AI54="不備あり",$AR54=""),"不備ありで不備内容なし",IF(AND($L54&lt;&gt;"",$O54&lt;&gt;"",$R54&lt;&gt;"",$AT54="未着対応中"),"全票受領で未着対応中",IF($I54="不明・要確認","ルート不明",IF($J54="","保管場所なし",IF($Z54="","担当者なし",""))))))))))))),"")</f>
        <v/>
      </c>
      <c r="AU54" s="8" t="n"/>
    </row>
    <row r="55">
      <c r="A55" s="4">
        <f>IF($B55="","",ROW()-5)</f>
        <v/>
      </c>
      <c r="B55" s="5" t="n"/>
      <c r="C55" s="6" t="n"/>
      <c r="D55" s="5" t="n"/>
      <c r="E55" s="5" t="n"/>
      <c r="F55" s="5" t="n"/>
      <c r="G55" s="5" t="n"/>
      <c r="H55" s="5" t="n"/>
      <c r="I55" s="5" t="n"/>
      <c r="J55" s="5" t="n"/>
      <c r="K55" s="7">
        <f>IF($C55="","",IF($D55="特別管理",設定!$B$3,設定!$B$2)+$C55)</f>
        <v/>
      </c>
      <c r="L55" s="6" t="n"/>
      <c r="M55" s="7">
        <f>IF($L55="","",EDATE($L55,設定!$B$5*12))</f>
        <v/>
      </c>
      <c r="N55" s="7">
        <f>IF($C55="","",IF($D55="特別管理",設定!$B$3,設定!$B$2)+$C55)</f>
        <v/>
      </c>
      <c r="O55" s="6" t="n"/>
      <c r="P55" s="7">
        <f>IF($O55="","",EDATE($O55,設定!$B$5*12))</f>
        <v/>
      </c>
      <c r="Q55" s="7">
        <f>IF($C55="","",設定!$B$4+$C55)</f>
        <v/>
      </c>
      <c r="R55" s="6" t="n"/>
      <c r="S55" s="7">
        <f>IF($R55="","",EDATE($R55,設定!$B$5*12))</f>
        <v/>
      </c>
      <c r="T55" s="7">
        <f>IF($C55="","",EDATE($C55,設定!$B$5*12))</f>
        <v/>
      </c>
      <c r="U55" s="7">
        <f>IF(COUNT($M55,$P55,$S55,$T55)=0,"",MAX(IF($M55="",0,$M55),IF($P55="",0,$P55),IF($S55="",0,$S55),IF($T55="",0,$T55)))</f>
        <v/>
      </c>
      <c r="V55" s="6" t="n"/>
      <c r="W55" s="5" t="n"/>
      <c r="X55" s="7">
        <f>IF(AND($L55="",$K55&lt;&gt;"",設定!$B$10&gt;$K55),$K55+設定!$B$7,"")</f>
        <v/>
      </c>
      <c r="Y55" s="5" t="n"/>
      <c r="Z55" s="5" t="n"/>
      <c r="AA55" s="5" t="n"/>
      <c r="AB55" s="4">
        <f>IF(AH55=5,"完了",IF(AH55=4,"要確認：区分またはルート未設定",IF(AH55=3,IF(AND(設定!$B$10&gt;$K55,$L55=""),"B2票期限超過",IF(AND(設定!$B$10&gt;$N55,$O55=""),"D票期限超過","E票期限超過")),IF(AH55=2,IF(AND(設定!$B$11&gt;=$K55,$L55=""),"B2票期限間近",IF(AND(設定!$B$11&gt;=$N55,$O55=""),"D票期限間近","E票期限間近")),IF(AH55=1,"E票要確認","確認中")))))</f>
        <v/>
      </c>
      <c r="AC55" s="6" t="n"/>
      <c r="AD55" s="5" t="n"/>
      <c r="AE55" s="4">
        <f>IF($L55&lt;&gt;"","受領",IF($K55="","",IF(設定!$B$10&gt;$K55,"超過",IF(設定!$B$11&gt;=$K55,"間近","OK"))))</f>
        <v/>
      </c>
      <c r="AF55" s="4">
        <f>IF($O55&lt;&gt;"","受領",IF($N55="","",IF(設定!$B$10&gt;$N55,"超過",IF(設定!$B$11&gt;=$N55,"間近","OK"))))</f>
        <v/>
      </c>
      <c r="AG55" s="4">
        <f>IF($R55&lt;&gt;"","受領",IF($Q55="","",IF(設定!$B$10&gt;$Q55,"超過",IF(設定!$B$11&gt;=$Q55,"間近","OK"))))</f>
        <v/>
      </c>
      <c r="AH55" s="4">
        <f>IF($B55="",0,IF(($AA55="全票受領済み")+($L55&lt;&gt;"")*($O55&lt;&gt;"")*($R55&lt;&gt;""),5,IF(($D55="")+($I55="不明・要確認"),4,IF((設定!$B$10&gt;$K55)*($L55="")+(設定!$B$10&gt;$N55)*($O55="")+(設定!$B$10&gt;$Q55)*($R55=""),3,IF((設定!$B$11&gt;=$K55)*($L55="")+(設定!$B$11&gt;=$N55)*($O55="")+(設定!$B$11&gt;=$Q55)*($R55=""),2,IF($Q55="",1,0))))))</f>
        <v/>
      </c>
      <c r="AI55" s="8">
        <f>IFERROR(IF($AK55="","",$AK55+設定!$B$9),"")</f>
        <v/>
      </c>
      <c r="AJ55" s="4" t="n"/>
      <c r="AK55" s="7" t="n"/>
      <c r="AL55" s="4" t="n"/>
      <c r="AM55" s="4" t="n"/>
      <c r="AO55" s="8" t="n"/>
      <c r="AS55" s="8" t="n"/>
      <c r="AT55">
        <f>IFERROR(IF($B55="","",IF(COUNTIF($B$6:$B$305,$B55)&gt;1,"管理番号重複",IF(AND($C55="",OR($D55&lt;&gt;"",$L55&lt;&gt;"",$O55&lt;&gt;"",$R55&lt;&gt;"")),"交付日なしでデータあり",IF(OR(AND($L55&lt;&gt;"",$C55&lt;&gt;"",$L55&lt;$C55),AND($O55&lt;&gt;"",$C55&lt;&gt;"",$O55&lt;$C55),AND($R55&lt;&gt;"",$C55&lt;&gt;"",$R55&lt;$C55)),"交付日前の受領日",IF(OR(AND($L55&lt;&gt;"",$L55&gt;設定!$B$10),AND($O55&lt;&gt;"",$O55&gt;設定!$B$10),AND($R55&lt;&gt;"",$R55&gt;設定!$B$10)),"未来の受領日",IF(AND($AK55&lt;&gt;"",$C55&lt;&gt;"",$AK55&lt;$C55),"交付日前の照合日",IF(AND($AK55="",$AI55&lt;&gt;"","確認済み"),"受領前の照合",IF(AND($AI55="確認済み",$AK55=""),"照合済みで照合日なし",IF(AND($AI55="不備あり",$AR55=""),"不備ありで不備内容なし",IF(AND($L55&lt;&gt;"",$O55&lt;&gt;"",$R55&lt;&gt;"",$AT55="未着対応中"),"全票受領で未着対応中",IF($I55="不明・要確認","ルート不明",IF($J55="","保管場所なし",IF($Z55="","担当者なし",""))))))))))))),"")</f>
        <v/>
      </c>
      <c r="AU55" s="8" t="n"/>
    </row>
    <row r="56">
      <c r="A56" s="4">
        <f>IF($B56="","",ROW()-5)</f>
        <v/>
      </c>
      <c r="B56" s="5" t="n"/>
      <c r="C56" s="6" t="n"/>
      <c r="D56" s="5" t="n"/>
      <c r="E56" s="5" t="n"/>
      <c r="F56" s="5" t="n"/>
      <c r="G56" s="5" t="n"/>
      <c r="H56" s="5" t="n"/>
      <c r="I56" s="5" t="n"/>
      <c r="J56" s="5" t="n"/>
      <c r="K56" s="7">
        <f>IF($C56="","",IF($D56="特別管理",設定!$B$3,設定!$B$2)+$C56)</f>
        <v/>
      </c>
      <c r="L56" s="6" t="n"/>
      <c r="M56" s="7">
        <f>IF($L56="","",EDATE($L56,設定!$B$5*12))</f>
        <v/>
      </c>
      <c r="N56" s="7">
        <f>IF($C56="","",IF($D56="特別管理",設定!$B$3,設定!$B$2)+$C56)</f>
        <v/>
      </c>
      <c r="O56" s="6" t="n"/>
      <c r="P56" s="7">
        <f>IF($O56="","",EDATE($O56,設定!$B$5*12))</f>
        <v/>
      </c>
      <c r="Q56" s="7">
        <f>IF($C56="","",設定!$B$4+$C56)</f>
        <v/>
      </c>
      <c r="R56" s="6" t="n"/>
      <c r="S56" s="7">
        <f>IF($R56="","",EDATE($R56,設定!$B$5*12))</f>
        <v/>
      </c>
      <c r="T56" s="7">
        <f>IF($C56="","",EDATE($C56,設定!$B$5*12))</f>
        <v/>
      </c>
      <c r="U56" s="7">
        <f>IF(COUNT($M56,$P56,$S56,$T56)=0,"",MAX(IF($M56="",0,$M56),IF($P56="",0,$P56),IF($S56="",0,$S56),IF($T56="",0,$T56)))</f>
        <v/>
      </c>
      <c r="V56" s="6" t="n"/>
      <c r="W56" s="5" t="n"/>
      <c r="X56" s="7">
        <f>IF(AND($L56="",$K56&lt;&gt;"",設定!$B$10&gt;$K56),$K56+設定!$B$7,"")</f>
        <v/>
      </c>
      <c r="Y56" s="5" t="n"/>
      <c r="Z56" s="5" t="n"/>
      <c r="AA56" s="5" t="n"/>
      <c r="AB56" s="4">
        <f>IF(AH56=5,"完了",IF(AH56=4,"要確認：区分またはルート未設定",IF(AH56=3,IF(AND(設定!$B$10&gt;$K56,$L56=""),"B2票期限超過",IF(AND(設定!$B$10&gt;$N56,$O56=""),"D票期限超過","E票期限超過")),IF(AH56=2,IF(AND(設定!$B$11&gt;=$K56,$L56=""),"B2票期限間近",IF(AND(設定!$B$11&gt;=$N56,$O56=""),"D票期限間近","E票期限間近")),IF(AH56=1,"E票要確認","確認中")))))</f>
        <v/>
      </c>
      <c r="AC56" s="6" t="n"/>
      <c r="AD56" s="5" t="n"/>
      <c r="AE56" s="4">
        <f>IF($L56&lt;&gt;"","受領",IF($K56="","",IF(設定!$B$10&gt;$K56,"超過",IF(設定!$B$11&gt;=$K56,"間近","OK"))))</f>
        <v/>
      </c>
      <c r="AF56" s="4">
        <f>IF($O56&lt;&gt;"","受領",IF($N56="","",IF(設定!$B$10&gt;$N56,"超過",IF(設定!$B$11&gt;=$N56,"間近","OK"))))</f>
        <v/>
      </c>
      <c r="AG56" s="4">
        <f>IF($R56&lt;&gt;"","受領",IF($Q56="","",IF(設定!$B$10&gt;$Q56,"超過",IF(設定!$B$11&gt;=$Q56,"間近","OK"))))</f>
        <v/>
      </c>
      <c r="AH56" s="4">
        <f>IF($B56="",0,IF(($AA56="全票受領済み")+($L56&lt;&gt;"")*($O56&lt;&gt;"")*($R56&lt;&gt;""),5,IF(($D56="")+($I56="不明・要確認"),4,IF((設定!$B$10&gt;$K56)*($L56="")+(設定!$B$10&gt;$N56)*($O56="")+(設定!$B$10&gt;$Q56)*($R56=""),3,IF((設定!$B$11&gt;=$K56)*($L56="")+(設定!$B$11&gt;=$N56)*($O56="")+(設定!$B$11&gt;=$Q56)*($R56=""),2,IF($Q56="",1,0))))))</f>
        <v/>
      </c>
      <c r="AI56" s="8">
        <f>IFERROR(IF($AK56="","",$AK56+設定!$B$9),"")</f>
        <v/>
      </c>
      <c r="AJ56" s="4" t="n"/>
      <c r="AK56" s="7" t="n"/>
      <c r="AL56" s="4" t="n"/>
      <c r="AM56" s="4" t="n"/>
      <c r="AO56" s="8" t="n"/>
      <c r="AS56" s="8" t="n"/>
      <c r="AT56">
        <f>IFERROR(IF($B56="","",IF(COUNTIF($B$6:$B$305,$B56)&gt;1,"管理番号重複",IF(AND($C56="",OR($D56&lt;&gt;"",$L56&lt;&gt;"",$O56&lt;&gt;"",$R56&lt;&gt;"")),"交付日なしでデータあり",IF(OR(AND($L56&lt;&gt;"",$C56&lt;&gt;"",$L56&lt;$C56),AND($O56&lt;&gt;"",$C56&lt;&gt;"",$O56&lt;$C56),AND($R56&lt;&gt;"",$C56&lt;&gt;"",$R56&lt;$C56)),"交付日前の受領日",IF(OR(AND($L56&lt;&gt;"",$L56&gt;設定!$B$10),AND($O56&lt;&gt;"",$O56&gt;設定!$B$10),AND($R56&lt;&gt;"",$R56&gt;設定!$B$10)),"未来の受領日",IF(AND($AK56&lt;&gt;"",$C56&lt;&gt;"",$AK56&lt;$C56),"交付日前の照合日",IF(AND($AK56="",$AI56&lt;&gt;"","確認済み"),"受領前の照合",IF(AND($AI56="確認済み",$AK56=""),"照合済みで照合日なし",IF(AND($AI56="不備あり",$AR56=""),"不備ありで不備内容なし",IF(AND($L56&lt;&gt;"",$O56&lt;&gt;"",$R56&lt;&gt;"",$AT56="未着対応中"),"全票受領で未着対応中",IF($I56="不明・要確認","ルート不明",IF($J56="","保管場所なし",IF($Z56="","担当者なし",""))))))))))))),"")</f>
        <v/>
      </c>
      <c r="AU56" s="8" t="n"/>
    </row>
    <row r="57">
      <c r="A57" s="4">
        <f>IF($B57="","",ROW()-5)</f>
        <v/>
      </c>
      <c r="B57" s="5" t="n"/>
      <c r="C57" s="6" t="n"/>
      <c r="D57" s="5" t="n"/>
      <c r="E57" s="5" t="n"/>
      <c r="F57" s="5" t="n"/>
      <c r="G57" s="5" t="n"/>
      <c r="H57" s="5" t="n"/>
      <c r="I57" s="5" t="n"/>
      <c r="J57" s="5" t="n"/>
      <c r="K57" s="7">
        <f>IF($C57="","",IF($D57="特別管理",設定!$B$3,設定!$B$2)+$C57)</f>
        <v/>
      </c>
      <c r="L57" s="6" t="n"/>
      <c r="M57" s="7">
        <f>IF($L57="","",EDATE($L57,設定!$B$5*12))</f>
        <v/>
      </c>
      <c r="N57" s="7">
        <f>IF($C57="","",IF($D57="特別管理",設定!$B$3,設定!$B$2)+$C57)</f>
        <v/>
      </c>
      <c r="O57" s="6" t="n"/>
      <c r="P57" s="7">
        <f>IF($O57="","",EDATE($O57,設定!$B$5*12))</f>
        <v/>
      </c>
      <c r="Q57" s="7">
        <f>IF($C57="","",設定!$B$4+$C57)</f>
        <v/>
      </c>
      <c r="R57" s="6" t="n"/>
      <c r="S57" s="7">
        <f>IF($R57="","",EDATE($R57,設定!$B$5*12))</f>
        <v/>
      </c>
      <c r="T57" s="7">
        <f>IF($C57="","",EDATE($C57,設定!$B$5*12))</f>
        <v/>
      </c>
      <c r="U57" s="7">
        <f>IF(COUNT($M57,$P57,$S57,$T57)=0,"",MAX(IF($M57="",0,$M57),IF($P57="",0,$P57),IF($S57="",0,$S57),IF($T57="",0,$T57)))</f>
        <v/>
      </c>
      <c r="V57" s="6" t="n"/>
      <c r="W57" s="5" t="n"/>
      <c r="X57" s="7">
        <f>IF(AND($L57="",$K57&lt;&gt;"",設定!$B$10&gt;$K57),$K57+設定!$B$7,"")</f>
        <v/>
      </c>
      <c r="Y57" s="5" t="n"/>
      <c r="Z57" s="5" t="n"/>
      <c r="AA57" s="5" t="n"/>
      <c r="AB57" s="4">
        <f>IF(AH57=5,"完了",IF(AH57=4,"要確認：区分またはルート未設定",IF(AH57=3,IF(AND(設定!$B$10&gt;$K57,$L57=""),"B2票期限超過",IF(AND(設定!$B$10&gt;$N57,$O57=""),"D票期限超過","E票期限超過")),IF(AH57=2,IF(AND(設定!$B$11&gt;=$K57,$L57=""),"B2票期限間近",IF(AND(設定!$B$11&gt;=$N57,$O57=""),"D票期限間近","E票期限間近")),IF(AH57=1,"E票要確認","確認中")))))</f>
        <v/>
      </c>
      <c r="AC57" s="6" t="n"/>
      <c r="AD57" s="5" t="n"/>
      <c r="AE57" s="4">
        <f>IF($L57&lt;&gt;"","受領",IF($K57="","",IF(設定!$B$10&gt;$K57,"超過",IF(設定!$B$11&gt;=$K57,"間近","OK"))))</f>
        <v/>
      </c>
      <c r="AF57" s="4">
        <f>IF($O57&lt;&gt;"","受領",IF($N57="","",IF(設定!$B$10&gt;$N57,"超過",IF(設定!$B$11&gt;=$N57,"間近","OK"))))</f>
        <v/>
      </c>
      <c r="AG57" s="4">
        <f>IF($R57&lt;&gt;"","受領",IF($Q57="","",IF(設定!$B$10&gt;$Q57,"超過",IF(設定!$B$11&gt;=$Q57,"間近","OK"))))</f>
        <v/>
      </c>
      <c r="AH57" s="4">
        <f>IF($B57="",0,IF(($AA57="全票受領済み")+($L57&lt;&gt;"")*($O57&lt;&gt;"")*($R57&lt;&gt;""),5,IF(($D57="")+($I57="不明・要確認"),4,IF((設定!$B$10&gt;$K57)*($L57="")+(設定!$B$10&gt;$N57)*($O57="")+(設定!$B$10&gt;$Q57)*($R57=""),3,IF((設定!$B$11&gt;=$K57)*($L57="")+(設定!$B$11&gt;=$N57)*($O57="")+(設定!$B$11&gt;=$Q57)*($R57=""),2,IF($Q57="",1,0))))))</f>
        <v/>
      </c>
      <c r="AI57" s="8">
        <f>IFERROR(IF($AK57="","",$AK57+設定!$B$9),"")</f>
        <v/>
      </c>
      <c r="AJ57" s="4" t="n"/>
      <c r="AK57" s="7" t="n"/>
      <c r="AL57" s="4" t="n"/>
      <c r="AM57" s="4" t="n"/>
      <c r="AO57" s="8" t="n"/>
      <c r="AS57" s="8" t="n"/>
      <c r="AT57">
        <f>IFERROR(IF($B57="","",IF(COUNTIF($B$6:$B$305,$B57)&gt;1,"管理番号重複",IF(AND($C57="",OR($D57&lt;&gt;"",$L57&lt;&gt;"",$O57&lt;&gt;"",$R57&lt;&gt;"")),"交付日なしでデータあり",IF(OR(AND($L57&lt;&gt;"",$C57&lt;&gt;"",$L57&lt;$C57),AND($O57&lt;&gt;"",$C57&lt;&gt;"",$O57&lt;$C57),AND($R57&lt;&gt;"",$C57&lt;&gt;"",$R57&lt;$C57)),"交付日前の受領日",IF(OR(AND($L57&lt;&gt;"",$L57&gt;設定!$B$10),AND($O57&lt;&gt;"",$O57&gt;設定!$B$10),AND($R57&lt;&gt;"",$R57&gt;設定!$B$10)),"未来の受領日",IF(AND($AK57&lt;&gt;"",$C57&lt;&gt;"",$AK57&lt;$C57),"交付日前の照合日",IF(AND($AK57="",$AI57&lt;&gt;"","確認済み"),"受領前の照合",IF(AND($AI57="確認済み",$AK57=""),"照合済みで照合日なし",IF(AND($AI57="不備あり",$AR57=""),"不備ありで不備内容なし",IF(AND($L57&lt;&gt;"",$O57&lt;&gt;"",$R57&lt;&gt;"",$AT57="未着対応中"),"全票受領で未着対応中",IF($I57="不明・要確認","ルート不明",IF($J57="","保管場所なし",IF($Z57="","担当者なし",""))))))))))))),"")</f>
        <v/>
      </c>
      <c r="AU57" s="8" t="n"/>
    </row>
    <row r="58">
      <c r="A58" s="4">
        <f>IF($B58="","",ROW()-5)</f>
        <v/>
      </c>
      <c r="B58" s="5" t="n"/>
      <c r="C58" s="6" t="n"/>
      <c r="D58" s="5" t="n"/>
      <c r="E58" s="5" t="n"/>
      <c r="F58" s="5" t="n"/>
      <c r="G58" s="5" t="n"/>
      <c r="H58" s="5" t="n"/>
      <c r="I58" s="5" t="n"/>
      <c r="J58" s="5" t="n"/>
      <c r="K58" s="7">
        <f>IF($C58="","",IF($D58="特別管理",設定!$B$3,設定!$B$2)+$C58)</f>
        <v/>
      </c>
      <c r="L58" s="6" t="n"/>
      <c r="M58" s="7">
        <f>IF($L58="","",EDATE($L58,設定!$B$5*12))</f>
        <v/>
      </c>
      <c r="N58" s="7">
        <f>IF($C58="","",IF($D58="特別管理",設定!$B$3,設定!$B$2)+$C58)</f>
        <v/>
      </c>
      <c r="O58" s="6" t="n"/>
      <c r="P58" s="7">
        <f>IF($O58="","",EDATE($O58,設定!$B$5*12))</f>
        <v/>
      </c>
      <c r="Q58" s="7">
        <f>IF($C58="","",設定!$B$4+$C58)</f>
        <v/>
      </c>
      <c r="R58" s="6" t="n"/>
      <c r="S58" s="7">
        <f>IF($R58="","",EDATE($R58,設定!$B$5*12))</f>
        <v/>
      </c>
      <c r="T58" s="7">
        <f>IF($C58="","",EDATE($C58,設定!$B$5*12))</f>
        <v/>
      </c>
      <c r="U58" s="7">
        <f>IF(COUNT($M58,$P58,$S58,$T58)=0,"",MAX(IF($M58="",0,$M58),IF($P58="",0,$P58),IF($S58="",0,$S58),IF($T58="",0,$T58)))</f>
        <v/>
      </c>
      <c r="V58" s="6" t="n"/>
      <c r="W58" s="5" t="n"/>
      <c r="X58" s="7">
        <f>IF(AND($L58="",$K58&lt;&gt;"",設定!$B$10&gt;$K58),$K58+設定!$B$7,"")</f>
        <v/>
      </c>
      <c r="Y58" s="5" t="n"/>
      <c r="Z58" s="5" t="n"/>
      <c r="AA58" s="5" t="n"/>
      <c r="AB58" s="4">
        <f>IF(AH58=5,"完了",IF(AH58=4,"要確認：区分またはルート未設定",IF(AH58=3,IF(AND(設定!$B$10&gt;$K58,$L58=""),"B2票期限超過",IF(AND(設定!$B$10&gt;$N58,$O58=""),"D票期限超過","E票期限超過")),IF(AH58=2,IF(AND(設定!$B$11&gt;=$K58,$L58=""),"B2票期限間近",IF(AND(設定!$B$11&gt;=$N58,$O58=""),"D票期限間近","E票期限間近")),IF(AH58=1,"E票要確認","確認中")))))</f>
        <v/>
      </c>
      <c r="AC58" s="6" t="n"/>
      <c r="AD58" s="5" t="n"/>
      <c r="AE58" s="4">
        <f>IF($L58&lt;&gt;"","受領",IF($K58="","",IF(設定!$B$10&gt;$K58,"超過",IF(設定!$B$11&gt;=$K58,"間近","OK"))))</f>
        <v/>
      </c>
      <c r="AF58" s="4">
        <f>IF($O58&lt;&gt;"","受領",IF($N58="","",IF(設定!$B$10&gt;$N58,"超過",IF(設定!$B$11&gt;=$N58,"間近","OK"))))</f>
        <v/>
      </c>
      <c r="AG58" s="4">
        <f>IF($R58&lt;&gt;"","受領",IF($Q58="","",IF(設定!$B$10&gt;$Q58,"超過",IF(設定!$B$11&gt;=$Q58,"間近","OK"))))</f>
        <v/>
      </c>
      <c r="AH58" s="4">
        <f>IF($B58="",0,IF(($AA58="全票受領済み")+($L58&lt;&gt;"")*($O58&lt;&gt;"")*($R58&lt;&gt;""),5,IF(($D58="")+($I58="不明・要確認"),4,IF((設定!$B$10&gt;$K58)*($L58="")+(設定!$B$10&gt;$N58)*($O58="")+(設定!$B$10&gt;$Q58)*($R58=""),3,IF((設定!$B$11&gt;=$K58)*($L58="")+(設定!$B$11&gt;=$N58)*($O58="")+(設定!$B$11&gt;=$Q58)*($R58=""),2,IF($Q58="",1,0))))))</f>
        <v/>
      </c>
      <c r="AI58" s="8">
        <f>IFERROR(IF($AK58="","",$AK58+設定!$B$9),"")</f>
        <v/>
      </c>
      <c r="AJ58" s="4" t="n"/>
      <c r="AK58" s="7" t="n"/>
      <c r="AL58" s="4" t="n"/>
      <c r="AM58" s="4" t="n"/>
      <c r="AO58" s="8" t="n"/>
      <c r="AS58" s="8" t="n"/>
      <c r="AT58">
        <f>IFERROR(IF($B58="","",IF(COUNTIF($B$6:$B$305,$B58)&gt;1,"管理番号重複",IF(AND($C58="",OR($D58&lt;&gt;"",$L58&lt;&gt;"",$O58&lt;&gt;"",$R58&lt;&gt;"")),"交付日なしでデータあり",IF(OR(AND($L58&lt;&gt;"",$C58&lt;&gt;"",$L58&lt;$C58),AND($O58&lt;&gt;"",$C58&lt;&gt;"",$O58&lt;$C58),AND($R58&lt;&gt;"",$C58&lt;&gt;"",$R58&lt;$C58)),"交付日前の受領日",IF(OR(AND($L58&lt;&gt;"",$L58&gt;設定!$B$10),AND($O58&lt;&gt;"",$O58&gt;設定!$B$10),AND($R58&lt;&gt;"",$R58&gt;設定!$B$10)),"未来の受領日",IF(AND($AK58&lt;&gt;"",$C58&lt;&gt;"",$AK58&lt;$C58),"交付日前の照合日",IF(AND($AK58="",$AI58&lt;&gt;"","確認済み"),"受領前の照合",IF(AND($AI58="確認済み",$AK58=""),"照合済みで照合日なし",IF(AND($AI58="不備あり",$AR58=""),"不備ありで不備内容なし",IF(AND($L58&lt;&gt;"",$O58&lt;&gt;"",$R58&lt;&gt;"",$AT58="未着対応中"),"全票受領で未着対応中",IF($I58="不明・要確認","ルート不明",IF($J58="","保管場所なし",IF($Z58="","担当者なし",""))))))))))))),"")</f>
        <v/>
      </c>
      <c r="AU58" s="8" t="n"/>
    </row>
    <row r="59">
      <c r="A59" s="4">
        <f>IF($B59="","",ROW()-5)</f>
        <v/>
      </c>
      <c r="B59" s="5" t="n"/>
      <c r="C59" s="6" t="n"/>
      <c r="D59" s="5" t="n"/>
      <c r="E59" s="5" t="n"/>
      <c r="F59" s="5" t="n"/>
      <c r="G59" s="5" t="n"/>
      <c r="H59" s="5" t="n"/>
      <c r="I59" s="5" t="n"/>
      <c r="J59" s="5" t="n"/>
      <c r="K59" s="7">
        <f>IF($C59="","",IF($D59="特別管理",設定!$B$3,設定!$B$2)+$C59)</f>
        <v/>
      </c>
      <c r="L59" s="6" t="n"/>
      <c r="M59" s="7">
        <f>IF($L59="","",EDATE($L59,設定!$B$5*12))</f>
        <v/>
      </c>
      <c r="N59" s="7">
        <f>IF($C59="","",IF($D59="特別管理",設定!$B$3,設定!$B$2)+$C59)</f>
        <v/>
      </c>
      <c r="O59" s="6" t="n"/>
      <c r="P59" s="7">
        <f>IF($O59="","",EDATE($O59,設定!$B$5*12))</f>
        <v/>
      </c>
      <c r="Q59" s="7">
        <f>IF($C59="","",設定!$B$4+$C59)</f>
        <v/>
      </c>
      <c r="R59" s="6" t="n"/>
      <c r="S59" s="7">
        <f>IF($R59="","",EDATE($R59,設定!$B$5*12))</f>
        <v/>
      </c>
      <c r="T59" s="7">
        <f>IF($C59="","",EDATE($C59,設定!$B$5*12))</f>
        <v/>
      </c>
      <c r="U59" s="7">
        <f>IF(COUNT($M59,$P59,$S59,$T59)=0,"",MAX(IF($M59="",0,$M59),IF($P59="",0,$P59),IF($S59="",0,$S59),IF($T59="",0,$T59)))</f>
        <v/>
      </c>
      <c r="V59" s="6" t="n"/>
      <c r="W59" s="5" t="n"/>
      <c r="X59" s="7">
        <f>IF(AND($L59="",$K59&lt;&gt;"",設定!$B$10&gt;$K59),$K59+設定!$B$7,"")</f>
        <v/>
      </c>
      <c r="Y59" s="5" t="n"/>
      <c r="Z59" s="5" t="n"/>
      <c r="AA59" s="5" t="n"/>
      <c r="AB59" s="4">
        <f>IF(AH59=5,"完了",IF(AH59=4,"要確認：区分またはルート未設定",IF(AH59=3,IF(AND(設定!$B$10&gt;$K59,$L59=""),"B2票期限超過",IF(AND(設定!$B$10&gt;$N59,$O59=""),"D票期限超過","E票期限超過")),IF(AH59=2,IF(AND(設定!$B$11&gt;=$K59,$L59=""),"B2票期限間近",IF(AND(設定!$B$11&gt;=$N59,$O59=""),"D票期限間近","E票期限間近")),IF(AH59=1,"E票要確認","確認中")))))</f>
        <v/>
      </c>
      <c r="AC59" s="6" t="n"/>
      <c r="AD59" s="5" t="n"/>
      <c r="AE59" s="4">
        <f>IF($L59&lt;&gt;"","受領",IF($K59="","",IF(設定!$B$10&gt;$K59,"超過",IF(設定!$B$11&gt;=$K59,"間近","OK"))))</f>
        <v/>
      </c>
      <c r="AF59" s="4">
        <f>IF($O59&lt;&gt;"","受領",IF($N59="","",IF(設定!$B$10&gt;$N59,"超過",IF(設定!$B$11&gt;=$N59,"間近","OK"))))</f>
        <v/>
      </c>
      <c r="AG59" s="4">
        <f>IF($R59&lt;&gt;"","受領",IF($Q59="","",IF(設定!$B$10&gt;$Q59,"超過",IF(設定!$B$11&gt;=$Q59,"間近","OK"))))</f>
        <v/>
      </c>
      <c r="AH59" s="4">
        <f>IF($B59="",0,IF(($AA59="全票受領済み")+($L59&lt;&gt;"")*($O59&lt;&gt;"")*($R59&lt;&gt;""),5,IF(($D59="")+($I59="不明・要確認"),4,IF((設定!$B$10&gt;$K59)*($L59="")+(設定!$B$10&gt;$N59)*($O59="")+(設定!$B$10&gt;$Q59)*($R59=""),3,IF((設定!$B$11&gt;=$K59)*($L59="")+(設定!$B$11&gt;=$N59)*($O59="")+(設定!$B$11&gt;=$Q59)*($R59=""),2,IF($Q59="",1,0))))))</f>
        <v/>
      </c>
      <c r="AI59" s="8">
        <f>IFERROR(IF($AK59="","",$AK59+設定!$B$9),"")</f>
        <v/>
      </c>
      <c r="AJ59" s="4" t="n"/>
      <c r="AK59" s="7" t="n"/>
      <c r="AL59" s="4" t="n"/>
      <c r="AM59" s="4" t="n"/>
      <c r="AO59" s="8" t="n"/>
      <c r="AS59" s="8" t="n"/>
      <c r="AT59">
        <f>IFERROR(IF($B59="","",IF(COUNTIF($B$6:$B$305,$B59)&gt;1,"管理番号重複",IF(AND($C59="",OR($D59&lt;&gt;"",$L59&lt;&gt;"",$O59&lt;&gt;"",$R59&lt;&gt;"")),"交付日なしでデータあり",IF(OR(AND($L59&lt;&gt;"",$C59&lt;&gt;"",$L59&lt;$C59),AND($O59&lt;&gt;"",$C59&lt;&gt;"",$O59&lt;$C59),AND($R59&lt;&gt;"",$C59&lt;&gt;"",$R59&lt;$C59)),"交付日前の受領日",IF(OR(AND($L59&lt;&gt;"",$L59&gt;設定!$B$10),AND($O59&lt;&gt;"",$O59&gt;設定!$B$10),AND($R59&lt;&gt;"",$R59&gt;設定!$B$10)),"未来の受領日",IF(AND($AK59&lt;&gt;"",$C59&lt;&gt;"",$AK59&lt;$C59),"交付日前の照合日",IF(AND($AK59="",$AI59&lt;&gt;"","確認済み"),"受領前の照合",IF(AND($AI59="確認済み",$AK59=""),"照合済みで照合日なし",IF(AND($AI59="不備あり",$AR59=""),"不備ありで不備内容なし",IF(AND($L59&lt;&gt;"",$O59&lt;&gt;"",$R59&lt;&gt;"",$AT59="未着対応中"),"全票受領で未着対応中",IF($I59="不明・要確認","ルート不明",IF($J59="","保管場所なし",IF($Z59="","担当者なし",""))))))))))))),"")</f>
        <v/>
      </c>
      <c r="AU59" s="8" t="n"/>
    </row>
    <row r="60">
      <c r="A60" s="4">
        <f>IF($B60="","",ROW()-5)</f>
        <v/>
      </c>
      <c r="B60" s="5" t="n"/>
      <c r="C60" s="6" t="n"/>
      <c r="D60" s="5" t="n"/>
      <c r="E60" s="5" t="n"/>
      <c r="F60" s="5" t="n"/>
      <c r="G60" s="5" t="n"/>
      <c r="H60" s="5" t="n"/>
      <c r="I60" s="5" t="n"/>
      <c r="J60" s="5" t="n"/>
      <c r="K60" s="7">
        <f>IF($C60="","",IF($D60="特別管理",設定!$B$3,設定!$B$2)+$C60)</f>
        <v/>
      </c>
      <c r="L60" s="6" t="n"/>
      <c r="M60" s="7">
        <f>IF($L60="","",EDATE($L60,設定!$B$5*12))</f>
        <v/>
      </c>
      <c r="N60" s="7">
        <f>IF($C60="","",IF($D60="特別管理",設定!$B$3,設定!$B$2)+$C60)</f>
        <v/>
      </c>
      <c r="O60" s="6" t="n"/>
      <c r="P60" s="7">
        <f>IF($O60="","",EDATE($O60,設定!$B$5*12))</f>
        <v/>
      </c>
      <c r="Q60" s="7">
        <f>IF($C60="","",設定!$B$4+$C60)</f>
        <v/>
      </c>
      <c r="R60" s="6" t="n"/>
      <c r="S60" s="7">
        <f>IF($R60="","",EDATE($R60,設定!$B$5*12))</f>
        <v/>
      </c>
      <c r="T60" s="7">
        <f>IF($C60="","",EDATE($C60,設定!$B$5*12))</f>
        <v/>
      </c>
      <c r="U60" s="7">
        <f>IF(COUNT($M60,$P60,$S60,$T60)=0,"",MAX(IF($M60="",0,$M60),IF($P60="",0,$P60),IF($S60="",0,$S60),IF($T60="",0,$T60)))</f>
        <v/>
      </c>
      <c r="V60" s="6" t="n"/>
      <c r="W60" s="5" t="n"/>
      <c r="X60" s="7">
        <f>IF(AND($L60="",$K60&lt;&gt;"",設定!$B$10&gt;$K60),$K60+設定!$B$7,"")</f>
        <v/>
      </c>
      <c r="Y60" s="5" t="n"/>
      <c r="Z60" s="5" t="n"/>
      <c r="AA60" s="5" t="n"/>
      <c r="AB60" s="4">
        <f>IF(AH60=5,"完了",IF(AH60=4,"要確認：区分またはルート未設定",IF(AH60=3,IF(AND(設定!$B$10&gt;$K60,$L60=""),"B2票期限超過",IF(AND(設定!$B$10&gt;$N60,$O60=""),"D票期限超過","E票期限超過")),IF(AH60=2,IF(AND(設定!$B$11&gt;=$K60,$L60=""),"B2票期限間近",IF(AND(設定!$B$11&gt;=$N60,$O60=""),"D票期限間近","E票期限間近")),IF(AH60=1,"E票要確認","確認中")))))</f>
        <v/>
      </c>
      <c r="AC60" s="6" t="n"/>
      <c r="AD60" s="5" t="n"/>
      <c r="AE60" s="4">
        <f>IF($L60&lt;&gt;"","受領",IF($K60="","",IF(設定!$B$10&gt;$K60,"超過",IF(設定!$B$11&gt;=$K60,"間近","OK"))))</f>
        <v/>
      </c>
      <c r="AF60" s="4">
        <f>IF($O60&lt;&gt;"","受領",IF($N60="","",IF(設定!$B$10&gt;$N60,"超過",IF(設定!$B$11&gt;=$N60,"間近","OK"))))</f>
        <v/>
      </c>
      <c r="AG60" s="4">
        <f>IF($R60&lt;&gt;"","受領",IF($Q60="","",IF(設定!$B$10&gt;$Q60,"超過",IF(設定!$B$11&gt;=$Q60,"間近","OK"))))</f>
        <v/>
      </c>
      <c r="AH60" s="4">
        <f>IF($B60="",0,IF(($AA60="全票受領済み")+($L60&lt;&gt;"")*($O60&lt;&gt;"")*($R60&lt;&gt;""),5,IF(($D60="")+($I60="不明・要確認"),4,IF((設定!$B$10&gt;$K60)*($L60="")+(設定!$B$10&gt;$N60)*($O60="")+(設定!$B$10&gt;$Q60)*($R60=""),3,IF((設定!$B$11&gt;=$K60)*($L60="")+(設定!$B$11&gt;=$N60)*($O60="")+(設定!$B$11&gt;=$Q60)*($R60=""),2,IF($Q60="",1,0))))))</f>
        <v/>
      </c>
      <c r="AI60" s="8">
        <f>IFERROR(IF($AK60="","",$AK60+設定!$B$9),"")</f>
        <v/>
      </c>
      <c r="AJ60" s="4" t="n"/>
      <c r="AK60" s="7" t="n"/>
      <c r="AL60" s="4" t="n"/>
      <c r="AM60" s="4" t="n"/>
      <c r="AO60" s="8" t="n"/>
      <c r="AS60" s="8" t="n"/>
      <c r="AT60">
        <f>IFERROR(IF($B60="","",IF(COUNTIF($B$6:$B$305,$B60)&gt;1,"管理番号重複",IF(AND($C60="",OR($D60&lt;&gt;"",$L60&lt;&gt;"",$O60&lt;&gt;"",$R60&lt;&gt;"")),"交付日なしでデータあり",IF(OR(AND($L60&lt;&gt;"",$C60&lt;&gt;"",$L60&lt;$C60),AND($O60&lt;&gt;"",$C60&lt;&gt;"",$O60&lt;$C60),AND($R60&lt;&gt;"",$C60&lt;&gt;"",$R60&lt;$C60)),"交付日前の受領日",IF(OR(AND($L60&lt;&gt;"",$L60&gt;設定!$B$10),AND($O60&lt;&gt;"",$O60&gt;設定!$B$10),AND($R60&lt;&gt;"",$R60&gt;設定!$B$10)),"未来の受領日",IF(AND($AK60&lt;&gt;"",$C60&lt;&gt;"",$AK60&lt;$C60),"交付日前の照合日",IF(AND($AK60="",$AI60&lt;&gt;"","確認済み"),"受領前の照合",IF(AND($AI60="確認済み",$AK60=""),"照合済みで照合日なし",IF(AND($AI60="不備あり",$AR60=""),"不備ありで不備内容なし",IF(AND($L60&lt;&gt;"",$O60&lt;&gt;"",$R60&lt;&gt;"",$AT60="未着対応中"),"全票受領で未着対応中",IF($I60="不明・要確認","ルート不明",IF($J60="","保管場所なし",IF($Z60="","担当者なし",""))))))))))))),"")</f>
        <v/>
      </c>
      <c r="AU60" s="8" t="n"/>
    </row>
    <row r="61">
      <c r="A61" s="4">
        <f>IF($B61="","",ROW()-5)</f>
        <v/>
      </c>
      <c r="B61" s="5" t="n"/>
      <c r="C61" s="6" t="n"/>
      <c r="D61" s="5" t="n"/>
      <c r="E61" s="5" t="n"/>
      <c r="F61" s="5" t="n"/>
      <c r="G61" s="5" t="n"/>
      <c r="H61" s="5" t="n"/>
      <c r="I61" s="5" t="n"/>
      <c r="J61" s="5" t="n"/>
      <c r="K61" s="7">
        <f>IF($C61="","",IF($D61="特別管理",設定!$B$3,設定!$B$2)+$C61)</f>
        <v/>
      </c>
      <c r="L61" s="6" t="n"/>
      <c r="M61" s="7">
        <f>IF($L61="","",EDATE($L61,設定!$B$5*12))</f>
        <v/>
      </c>
      <c r="N61" s="7">
        <f>IF($C61="","",IF($D61="特別管理",設定!$B$3,設定!$B$2)+$C61)</f>
        <v/>
      </c>
      <c r="O61" s="6" t="n"/>
      <c r="P61" s="7">
        <f>IF($O61="","",EDATE($O61,設定!$B$5*12))</f>
        <v/>
      </c>
      <c r="Q61" s="7">
        <f>IF($C61="","",設定!$B$4+$C61)</f>
        <v/>
      </c>
      <c r="R61" s="6" t="n"/>
      <c r="S61" s="7">
        <f>IF($R61="","",EDATE($R61,設定!$B$5*12))</f>
        <v/>
      </c>
      <c r="T61" s="7">
        <f>IF($C61="","",EDATE($C61,設定!$B$5*12))</f>
        <v/>
      </c>
      <c r="U61" s="7">
        <f>IF(COUNT($M61,$P61,$S61,$T61)=0,"",MAX(IF($M61="",0,$M61),IF($P61="",0,$P61),IF($S61="",0,$S61),IF($T61="",0,$T61)))</f>
        <v/>
      </c>
      <c r="V61" s="6" t="n"/>
      <c r="W61" s="5" t="n"/>
      <c r="X61" s="7">
        <f>IF(AND($L61="",$K61&lt;&gt;"",設定!$B$10&gt;$K61),$K61+設定!$B$7,"")</f>
        <v/>
      </c>
      <c r="Y61" s="5" t="n"/>
      <c r="Z61" s="5" t="n"/>
      <c r="AA61" s="5" t="n"/>
      <c r="AB61" s="4">
        <f>IF(AH61=5,"完了",IF(AH61=4,"要確認：区分またはルート未設定",IF(AH61=3,IF(AND(設定!$B$10&gt;$K61,$L61=""),"B2票期限超過",IF(AND(設定!$B$10&gt;$N61,$O61=""),"D票期限超過","E票期限超過")),IF(AH61=2,IF(AND(設定!$B$11&gt;=$K61,$L61=""),"B2票期限間近",IF(AND(設定!$B$11&gt;=$N61,$O61=""),"D票期限間近","E票期限間近")),IF(AH61=1,"E票要確認","確認中")))))</f>
        <v/>
      </c>
      <c r="AC61" s="6" t="n"/>
      <c r="AD61" s="5" t="n"/>
      <c r="AE61" s="4">
        <f>IF($L61&lt;&gt;"","受領",IF($K61="","",IF(設定!$B$10&gt;$K61,"超過",IF(設定!$B$11&gt;=$K61,"間近","OK"))))</f>
        <v/>
      </c>
      <c r="AF61" s="4">
        <f>IF($O61&lt;&gt;"","受領",IF($N61="","",IF(設定!$B$10&gt;$N61,"超過",IF(設定!$B$11&gt;=$N61,"間近","OK"))))</f>
        <v/>
      </c>
      <c r="AG61" s="4">
        <f>IF($R61&lt;&gt;"","受領",IF($Q61="","",IF(設定!$B$10&gt;$Q61,"超過",IF(設定!$B$11&gt;=$Q61,"間近","OK"))))</f>
        <v/>
      </c>
      <c r="AH61" s="4">
        <f>IF($B61="",0,IF(($AA61="全票受領済み")+($L61&lt;&gt;"")*($O61&lt;&gt;"")*($R61&lt;&gt;""),5,IF(($D61="")+($I61="不明・要確認"),4,IF((設定!$B$10&gt;$K61)*($L61="")+(設定!$B$10&gt;$N61)*($O61="")+(設定!$B$10&gt;$Q61)*($R61=""),3,IF((設定!$B$11&gt;=$K61)*($L61="")+(設定!$B$11&gt;=$N61)*($O61="")+(設定!$B$11&gt;=$Q61)*($R61=""),2,IF($Q61="",1,0))))))</f>
        <v/>
      </c>
      <c r="AI61" s="8">
        <f>IFERROR(IF($AK61="","",$AK61+設定!$B$9),"")</f>
        <v/>
      </c>
      <c r="AJ61" s="4" t="n"/>
      <c r="AK61" s="7" t="n"/>
      <c r="AL61" s="4" t="n"/>
      <c r="AM61" s="4" t="n"/>
      <c r="AO61" s="8" t="n"/>
      <c r="AS61" s="8" t="n"/>
      <c r="AT61">
        <f>IFERROR(IF($B61="","",IF(COUNTIF($B$6:$B$305,$B61)&gt;1,"管理番号重複",IF(AND($C61="",OR($D61&lt;&gt;"",$L61&lt;&gt;"",$O61&lt;&gt;"",$R61&lt;&gt;"")),"交付日なしでデータあり",IF(OR(AND($L61&lt;&gt;"",$C61&lt;&gt;"",$L61&lt;$C61),AND($O61&lt;&gt;"",$C61&lt;&gt;"",$O61&lt;$C61),AND($R61&lt;&gt;"",$C61&lt;&gt;"",$R61&lt;$C61)),"交付日前の受領日",IF(OR(AND($L61&lt;&gt;"",$L61&gt;設定!$B$10),AND($O61&lt;&gt;"",$O61&gt;設定!$B$10),AND($R61&lt;&gt;"",$R61&gt;設定!$B$10)),"未来の受領日",IF(AND($AK61&lt;&gt;"",$C61&lt;&gt;"",$AK61&lt;$C61),"交付日前の照合日",IF(AND($AK61="",$AI61&lt;&gt;"","確認済み"),"受領前の照合",IF(AND($AI61="確認済み",$AK61=""),"照合済みで照合日なし",IF(AND($AI61="不備あり",$AR61=""),"不備ありで不備内容なし",IF(AND($L61&lt;&gt;"",$O61&lt;&gt;"",$R61&lt;&gt;"",$AT61="未着対応中"),"全票受領で未着対応中",IF($I61="不明・要確認","ルート不明",IF($J61="","保管場所なし",IF($Z61="","担当者なし",""))))))))))))),"")</f>
        <v/>
      </c>
      <c r="AU61" s="8" t="n"/>
    </row>
    <row r="62">
      <c r="A62" s="4">
        <f>IF($B62="","",ROW()-5)</f>
        <v/>
      </c>
      <c r="B62" s="5" t="n"/>
      <c r="C62" s="6" t="n"/>
      <c r="D62" s="5" t="n"/>
      <c r="E62" s="5" t="n"/>
      <c r="F62" s="5" t="n"/>
      <c r="G62" s="5" t="n"/>
      <c r="H62" s="5" t="n"/>
      <c r="I62" s="5" t="n"/>
      <c r="J62" s="5" t="n"/>
      <c r="K62" s="7">
        <f>IF($C62="","",IF($D62="特別管理",設定!$B$3,設定!$B$2)+$C62)</f>
        <v/>
      </c>
      <c r="L62" s="6" t="n"/>
      <c r="M62" s="7">
        <f>IF($L62="","",EDATE($L62,設定!$B$5*12))</f>
        <v/>
      </c>
      <c r="N62" s="7">
        <f>IF($C62="","",IF($D62="特別管理",設定!$B$3,設定!$B$2)+$C62)</f>
        <v/>
      </c>
      <c r="O62" s="6" t="n"/>
      <c r="P62" s="7">
        <f>IF($O62="","",EDATE($O62,設定!$B$5*12))</f>
        <v/>
      </c>
      <c r="Q62" s="7">
        <f>IF($C62="","",設定!$B$4+$C62)</f>
        <v/>
      </c>
      <c r="R62" s="6" t="n"/>
      <c r="S62" s="7">
        <f>IF($R62="","",EDATE($R62,設定!$B$5*12))</f>
        <v/>
      </c>
      <c r="T62" s="7">
        <f>IF($C62="","",EDATE($C62,設定!$B$5*12))</f>
        <v/>
      </c>
      <c r="U62" s="7">
        <f>IF(COUNT($M62,$P62,$S62,$T62)=0,"",MAX(IF($M62="",0,$M62),IF($P62="",0,$P62),IF($S62="",0,$S62),IF($T62="",0,$T62)))</f>
        <v/>
      </c>
      <c r="V62" s="6" t="n"/>
      <c r="W62" s="5" t="n"/>
      <c r="X62" s="7">
        <f>IF(AND($L62="",$K62&lt;&gt;"",設定!$B$10&gt;$K62),$K62+設定!$B$7,"")</f>
        <v/>
      </c>
      <c r="Y62" s="5" t="n"/>
      <c r="Z62" s="5" t="n"/>
      <c r="AA62" s="5" t="n"/>
      <c r="AB62" s="4">
        <f>IF(AH62=5,"完了",IF(AH62=4,"要確認：区分またはルート未設定",IF(AH62=3,IF(AND(設定!$B$10&gt;$K62,$L62=""),"B2票期限超過",IF(AND(設定!$B$10&gt;$N62,$O62=""),"D票期限超過","E票期限超過")),IF(AH62=2,IF(AND(設定!$B$11&gt;=$K62,$L62=""),"B2票期限間近",IF(AND(設定!$B$11&gt;=$N62,$O62=""),"D票期限間近","E票期限間近")),IF(AH62=1,"E票要確認","確認中")))))</f>
        <v/>
      </c>
      <c r="AC62" s="6" t="n"/>
      <c r="AD62" s="5" t="n"/>
      <c r="AE62" s="4">
        <f>IF($L62&lt;&gt;"","受領",IF($K62="","",IF(設定!$B$10&gt;$K62,"超過",IF(設定!$B$11&gt;=$K62,"間近","OK"))))</f>
        <v/>
      </c>
      <c r="AF62" s="4">
        <f>IF($O62&lt;&gt;"","受領",IF($N62="","",IF(設定!$B$10&gt;$N62,"超過",IF(設定!$B$11&gt;=$N62,"間近","OK"))))</f>
        <v/>
      </c>
      <c r="AG62" s="4">
        <f>IF($R62&lt;&gt;"","受領",IF($Q62="","",IF(設定!$B$10&gt;$Q62,"超過",IF(設定!$B$11&gt;=$Q62,"間近","OK"))))</f>
        <v/>
      </c>
      <c r="AH62" s="4">
        <f>IF($B62="",0,IF(($AA62="全票受領済み")+($L62&lt;&gt;"")*($O62&lt;&gt;"")*($R62&lt;&gt;""),5,IF(($D62="")+($I62="不明・要確認"),4,IF((設定!$B$10&gt;$K62)*($L62="")+(設定!$B$10&gt;$N62)*($O62="")+(設定!$B$10&gt;$Q62)*($R62=""),3,IF((設定!$B$11&gt;=$K62)*($L62="")+(設定!$B$11&gt;=$N62)*($O62="")+(設定!$B$11&gt;=$Q62)*($R62=""),2,IF($Q62="",1,0))))))</f>
        <v/>
      </c>
      <c r="AI62" s="8">
        <f>IFERROR(IF($AK62="","",$AK62+設定!$B$9),"")</f>
        <v/>
      </c>
      <c r="AJ62" s="4" t="n"/>
      <c r="AK62" s="7" t="n"/>
      <c r="AL62" s="4" t="n"/>
      <c r="AM62" s="4" t="n"/>
      <c r="AO62" s="8" t="n"/>
      <c r="AS62" s="8" t="n"/>
      <c r="AT62">
        <f>IFERROR(IF($B62="","",IF(COUNTIF($B$6:$B$305,$B62)&gt;1,"管理番号重複",IF(AND($C62="",OR($D62&lt;&gt;"",$L62&lt;&gt;"",$O62&lt;&gt;"",$R62&lt;&gt;"")),"交付日なしでデータあり",IF(OR(AND($L62&lt;&gt;"",$C62&lt;&gt;"",$L62&lt;$C62),AND($O62&lt;&gt;"",$C62&lt;&gt;"",$O62&lt;$C62),AND($R62&lt;&gt;"",$C62&lt;&gt;"",$R62&lt;$C62)),"交付日前の受領日",IF(OR(AND($L62&lt;&gt;"",$L62&gt;設定!$B$10),AND($O62&lt;&gt;"",$O62&gt;設定!$B$10),AND($R62&lt;&gt;"",$R62&gt;設定!$B$10)),"未来の受領日",IF(AND($AK62&lt;&gt;"",$C62&lt;&gt;"",$AK62&lt;$C62),"交付日前の照合日",IF(AND($AK62="",$AI62&lt;&gt;"","確認済み"),"受領前の照合",IF(AND($AI62="確認済み",$AK62=""),"照合済みで照合日なし",IF(AND($AI62="不備あり",$AR62=""),"不備ありで不備内容なし",IF(AND($L62&lt;&gt;"",$O62&lt;&gt;"",$R62&lt;&gt;"",$AT62="未着対応中"),"全票受領で未着対応中",IF($I62="不明・要確認","ルート不明",IF($J62="","保管場所なし",IF($Z62="","担当者なし",""))))))))))))),"")</f>
        <v/>
      </c>
      <c r="AU62" s="8" t="n"/>
    </row>
    <row r="63">
      <c r="A63" s="4">
        <f>IF($B63="","",ROW()-5)</f>
        <v/>
      </c>
      <c r="B63" s="5" t="n"/>
      <c r="C63" s="6" t="n"/>
      <c r="D63" s="5" t="n"/>
      <c r="E63" s="5" t="n"/>
      <c r="F63" s="5" t="n"/>
      <c r="G63" s="5" t="n"/>
      <c r="H63" s="5" t="n"/>
      <c r="I63" s="5" t="n"/>
      <c r="J63" s="5" t="n"/>
      <c r="K63" s="7">
        <f>IF($C63="","",IF($D63="特別管理",設定!$B$3,設定!$B$2)+$C63)</f>
        <v/>
      </c>
      <c r="L63" s="6" t="n"/>
      <c r="M63" s="7">
        <f>IF($L63="","",EDATE($L63,設定!$B$5*12))</f>
        <v/>
      </c>
      <c r="N63" s="7">
        <f>IF($C63="","",IF($D63="特別管理",設定!$B$3,設定!$B$2)+$C63)</f>
        <v/>
      </c>
      <c r="O63" s="6" t="n"/>
      <c r="P63" s="7">
        <f>IF($O63="","",EDATE($O63,設定!$B$5*12))</f>
        <v/>
      </c>
      <c r="Q63" s="7">
        <f>IF($C63="","",設定!$B$4+$C63)</f>
        <v/>
      </c>
      <c r="R63" s="6" t="n"/>
      <c r="S63" s="7">
        <f>IF($R63="","",EDATE($R63,設定!$B$5*12))</f>
        <v/>
      </c>
      <c r="T63" s="7">
        <f>IF($C63="","",EDATE($C63,設定!$B$5*12))</f>
        <v/>
      </c>
      <c r="U63" s="7">
        <f>IF(COUNT($M63,$P63,$S63,$T63)=0,"",MAX(IF($M63="",0,$M63),IF($P63="",0,$P63),IF($S63="",0,$S63),IF($T63="",0,$T63)))</f>
        <v/>
      </c>
      <c r="V63" s="6" t="n"/>
      <c r="W63" s="5" t="n"/>
      <c r="X63" s="7">
        <f>IF(AND($L63="",$K63&lt;&gt;"",設定!$B$10&gt;$K63),$K63+設定!$B$7,"")</f>
        <v/>
      </c>
      <c r="Y63" s="5" t="n"/>
      <c r="Z63" s="5" t="n"/>
      <c r="AA63" s="5" t="n"/>
      <c r="AB63" s="4">
        <f>IF(AH63=5,"完了",IF(AH63=4,"要確認：区分またはルート未設定",IF(AH63=3,IF(AND(設定!$B$10&gt;$K63,$L63=""),"B2票期限超過",IF(AND(設定!$B$10&gt;$N63,$O63=""),"D票期限超過","E票期限超過")),IF(AH63=2,IF(AND(設定!$B$11&gt;=$K63,$L63=""),"B2票期限間近",IF(AND(設定!$B$11&gt;=$N63,$O63=""),"D票期限間近","E票期限間近")),IF(AH63=1,"E票要確認","確認中")))))</f>
        <v/>
      </c>
      <c r="AC63" s="6" t="n"/>
      <c r="AD63" s="5" t="n"/>
      <c r="AE63" s="4">
        <f>IF($L63&lt;&gt;"","受領",IF($K63="","",IF(設定!$B$10&gt;$K63,"超過",IF(設定!$B$11&gt;=$K63,"間近","OK"))))</f>
        <v/>
      </c>
      <c r="AF63" s="4">
        <f>IF($O63&lt;&gt;"","受領",IF($N63="","",IF(設定!$B$10&gt;$N63,"超過",IF(設定!$B$11&gt;=$N63,"間近","OK"))))</f>
        <v/>
      </c>
      <c r="AG63" s="4">
        <f>IF($R63&lt;&gt;"","受領",IF($Q63="","",IF(設定!$B$10&gt;$Q63,"超過",IF(設定!$B$11&gt;=$Q63,"間近","OK"))))</f>
        <v/>
      </c>
      <c r="AH63" s="4">
        <f>IF($B63="",0,IF(($AA63="全票受領済み")+($L63&lt;&gt;"")*($O63&lt;&gt;"")*($R63&lt;&gt;""),5,IF(($D63="")+($I63="不明・要確認"),4,IF((設定!$B$10&gt;$K63)*($L63="")+(設定!$B$10&gt;$N63)*($O63="")+(設定!$B$10&gt;$Q63)*($R63=""),3,IF((設定!$B$11&gt;=$K63)*($L63="")+(設定!$B$11&gt;=$N63)*($O63="")+(設定!$B$11&gt;=$Q63)*($R63=""),2,IF($Q63="",1,0))))))</f>
        <v/>
      </c>
      <c r="AI63" s="8">
        <f>IFERROR(IF($AK63="","",$AK63+設定!$B$9),"")</f>
        <v/>
      </c>
      <c r="AJ63" s="4" t="n"/>
      <c r="AK63" s="7" t="n"/>
      <c r="AL63" s="4" t="n"/>
      <c r="AM63" s="4" t="n"/>
      <c r="AO63" s="8" t="n"/>
      <c r="AS63" s="8" t="n"/>
      <c r="AT63">
        <f>IFERROR(IF($B63="","",IF(COUNTIF($B$6:$B$305,$B63)&gt;1,"管理番号重複",IF(AND($C63="",OR($D63&lt;&gt;"",$L63&lt;&gt;"",$O63&lt;&gt;"",$R63&lt;&gt;"")),"交付日なしでデータあり",IF(OR(AND($L63&lt;&gt;"",$C63&lt;&gt;"",$L63&lt;$C63),AND($O63&lt;&gt;"",$C63&lt;&gt;"",$O63&lt;$C63),AND($R63&lt;&gt;"",$C63&lt;&gt;"",$R63&lt;$C63)),"交付日前の受領日",IF(OR(AND($L63&lt;&gt;"",$L63&gt;設定!$B$10),AND($O63&lt;&gt;"",$O63&gt;設定!$B$10),AND($R63&lt;&gt;"",$R63&gt;設定!$B$10)),"未来の受領日",IF(AND($AK63&lt;&gt;"",$C63&lt;&gt;"",$AK63&lt;$C63),"交付日前の照合日",IF(AND($AK63="",$AI63&lt;&gt;"","確認済み"),"受領前の照合",IF(AND($AI63="確認済み",$AK63=""),"照合済みで照合日なし",IF(AND($AI63="不備あり",$AR63=""),"不備ありで不備内容なし",IF(AND($L63&lt;&gt;"",$O63&lt;&gt;"",$R63&lt;&gt;"",$AT63="未着対応中"),"全票受領で未着対応中",IF($I63="不明・要確認","ルート不明",IF($J63="","保管場所なし",IF($Z63="","担当者なし",""))))))))))))),"")</f>
        <v/>
      </c>
      <c r="AU63" s="8" t="n"/>
    </row>
    <row r="64">
      <c r="A64" s="4">
        <f>IF($B64="","",ROW()-5)</f>
        <v/>
      </c>
      <c r="B64" s="5" t="n"/>
      <c r="C64" s="6" t="n"/>
      <c r="D64" s="5" t="n"/>
      <c r="E64" s="5" t="n"/>
      <c r="F64" s="5" t="n"/>
      <c r="G64" s="5" t="n"/>
      <c r="H64" s="5" t="n"/>
      <c r="I64" s="5" t="n"/>
      <c r="J64" s="5" t="n"/>
      <c r="K64" s="7">
        <f>IF($C64="","",IF($D64="特別管理",設定!$B$3,設定!$B$2)+$C64)</f>
        <v/>
      </c>
      <c r="L64" s="6" t="n"/>
      <c r="M64" s="7">
        <f>IF($L64="","",EDATE($L64,設定!$B$5*12))</f>
        <v/>
      </c>
      <c r="N64" s="7">
        <f>IF($C64="","",IF($D64="特別管理",設定!$B$3,設定!$B$2)+$C64)</f>
        <v/>
      </c>
      <c r="O64" s="6" t="n"/>
      <c r="P64" s="7">
        <f>IF($O64="","",EDATE($O64,設定!$B$5*12))</f>
        <v/>
      </c>
      <c r="Q64" s="7">
        <f>IF($C64="","",設定!$B$4+$C64)</f>
        <v/>
      </c>
      <c r="R64" s="6" t="n"/>
      <c r="S64" s="7">
        <f>IF($R64="","",EDATE($R64,設定!$B$5*12))</f>
        <v/>
      </c>
      <c r="T64" s="7">
        <f>IF($C64="","",EDATE($C64,設定!$B$5*12))</f>
        <v/>
      </c>
      <c r="U64" s="7">
        <f>IF(COUNT($M64,$P64,$S64,$T64)=0,"",MAX(IF($M64="",0,$M64),IF($P64="",0,$P64),IF($S64="",0,$S64),IF($T64="",0,$T64)))</f>
        <v/>
      </c>
      <c r="V64" s="6" t="n"/>
      <c r="W64" s="5" t="n"/>
      <c r="X64" s="7">
        <f>IF(AND($L64="",$K64&lt;&gt;"",設定!$B$10&gt;$K64),$K64+設定!$B$7,"")</f>
        <v/>
      </c>
      <c r="Y64" s="5" t="n"/>
      <c r="Z64" s="5" t="n"/>
      <c r="AA64" s="5" t="n"/>
      <c r="AB64" s="4">
        <f>IF(AH64=5,"完了",IF(AH64=4,"要確認：区分またはルート未設定",IF(AH64=3,IF(AND(設定!$B$10&gt;$K64,$L64=""),"B2票期限超過",IF(AND(設定!$B$10&gt;$N64,$O64=""),"D票期限超過","E票期限超過")),IF(AH64=2,IF(AND(設定!$B$11&gt;=$K64,$L64=""),"B2票期限間近",IF(AND(設定!$B$11&gt;=$N64,$O64=""),"D票期限間近","E票期限間近")),IF(AH64=1,"E票要確認","確認中")))))</f>
        <v/>
      </c>
      <c r="AC64" s="6" t="n"/>
      <c r="AD64" s="5" t="n"/>
      <c r="AE64" s="4">
        <f>IF($L64&lt;&gt;"","受領",IF($K64="","",IF(設定!$B$10&gt;$K64,"超過",IF(設定!$B$11&gt;=$K64,"間近","OK"))))</f>
        <v/>
      </c>
      <c r="AF64" s="4">
        <f>IF($O64&lt;&gt;"","受領",IF($N64="","",IF(設定!$B$10&gt;$N64,"超過",IF(設定!$B$11&gt;=$N64,"間近","OK"))))</f>
        <v/>
      </c>
      <c r="AG64" s="4">
        <f>IF($R64&lt;&gt;"","受領",IF($Q64="","",IF(設定!$B$10&gt;$Q64,"超過",IF(設定!$B$11&gt;=$Q64,"間近","OK"))))</f>
        <v/>
      </c>
      <c r="AH64" s="4">
        <f>IF($B64="",0,IF(($AA64="全票受領済み")+($L64&lt;&gt;"")*($O64&lt;&gt;"")*($R64&lt;&gt;""),5,IF(($D64="")+($I64="不明・要確認"),4,IF((設定!$B$10&gt;$K64)*($L64="")+(設定!$B$10&gt;$N64)*($O64="")+(設定!$B$10&gt;$Q64)*($R64=""),3,IF((設定!$B$11&gt;=$K64)*($L64="")+(設定!$B$11&gt;=$N64)*($O64="")+(設定!$B$11&gt;=$Q64)*($R64=""),2,IF($Q64="",1,0))))))</f>
        <v/>
      </c>
      <c r="AI64" s="8">
        <f>IFERROR(IF($AK64="","",$AK64+設定!$B$9),"")</f>
        <v/>
      </c>
      <c r="AJ64" s="4" t="n"/>
      <c r="AK64" s="7" t="n"/>
      <c r="AL64" s="4" t="n"/>
      <c r="AM64" s="4" t="n"/>
      <c r="AO64" s="8" t="n"/>
      <c r="AS64" s="8" t="n"/>
      <c r="AT64">
        <f>IFERROR(IF($B64="","",IF(COUNTIF($B$6:$B$305,$B64)&gt;1,"管理番号重複",IF(AND($C64="",OR($D64&lt;&gt;"",$L64&lt;&gt;"",$O64&lt;&gt;"",$R64&lt;&gt;"")),"交付日なしでデータあり",IF(OR(AND($L64&lt;&gt;"",$C64&lt;&gt;"",$L64&lt;$C64),AND($O64&lt;&gt;"",$C64&lt;&gt;"",$O64&lt;$C64),AND($R64&lt;&gt;"",$C64&lt;&gt;"",$R64&lt;$C64)),"交付日前の受領日",IF(OR(AND($L64&lt;&gt;"",$L64&gt;設定!$B$10),AND($O64&lt;&gt;"",$O64&gt;設定!$B$10),AND($R64&lt;&gt;"",$R64&gt;設定!$B$10)),"未来の受領日",IF(AND($AK64&lt;&gt;"",$C64&lt;&gt;"",$AK64&lt;$C64),"交付日前の照合日",IF(AND($AK64="",$AI64&lt;&gt;"","確認済み"),"受領前の照合",IF(AND($AI64="確認済み",$AK64=""),"照合済みで照合日なし",IF(AND($AI64="不備あり",$AR64=""),"不備ありで不備内容なし",IF(AND($L64&lt;&gt;"",$O64&lt;&gt;"",$R64&lt;&gt;"",$AT64="未着対応中"),"全票受領で未着対応中",IF($I64="不明・要確認","ルート不明",IF($J64="","保管場所なし",IF($Z64="","担当者なし",""))))))))))))),"")</f>
        <v/>
      </c>
      <c r="AU64" s="8" t="n"/>
    </row>
    <row r="65">
      <c r="A65" s="4">
        <f>IF($B65="","",ROW()-5)</f>
        <v/>
      </c>
      <c r="B65" s="5" t="n"/>
      <c r="C65" s="6" t="n"/>
      <c r="D65" s="5" t="n"/>
      <c r="E65" s="5" t="n"/>
      <c r="F65" s="5" t="n"/>
      <c r="G65" s="5" t="n"/>
      <c r="H65" s="5" t="n"/>
      <c r="I65" s="5" t="n"/>
      <c r="J65" s="5" t="n"/>
      <c r="K65" s="7">
        <f>IF($C65="","",IF($D65="特別管理",設定!$B$3,設定!$B$2)+$C65)</f>
        <v/>
      </c>
      <c r="L65" s="6" t="n"/>
      <c r="M65" s="7">
        <f>IF($L65="","",EDATE($L65,設定!$B$5*12))</f>
        <v/>
      </c>
      <c r="N65" s="7">
        <f>IF($C65="","",IF($D65="特別管理",設定!$B$3,設定!$B$2)+$C65)</f>
        <v/>
      </c>
      <c r="O65" s="6" t="n"/>
      <c r="P65" s="7">
        <f>IF($O65="","",EDATE($O65,設定!$B$5*12))</f>
        <v/>
      </c>
      <c r="Q65" s="7">
        <f>IF($C65="","",設定!$B$4+$C65)</f>
        <v/>
      </c>
      <c r="R65" s="6" t="n"/>
      <c r="S65" s="7">
        <f>IF($R65="","",EDATE($R65,設定!$B$5*12))</f>
        <v/>
      </c>
      <c r="T65" s="7">
        <f>IF($C65="","",EDATE($C65,設定!$B$5*12))</f>
        <v/>
      </c>
      <c r="U65" s="7">
        <f>IF(COUNT($M65,$P65,$S65,$T65)=0,"",MAX(IF($M65="",0,$M65),IF($P65="",0,$P65),IF($S65="",0,$S65),IF($T65="",0,$T65)))</f>
        <v/>
      </c>
      <c r="V65" s="6" t="n"/>
      <c r="W65" s="5" t="n"/>
      <c r="X65" s="7">
        <f>IF(AND($L65="",$K65&lt;&gt;"",設定!$B$10&gt;$K65),$K65+設定!$B$7,"")</f>
        <v/>
      </c>
      <c r="Y65" s="5" t="n"/>
      <c r="Z65" s="5" t="n"/>
      <c r="AA65" s="5" t="n"/>
      <c r="AB65" s="4">
        <f>IF(AH65=5,"完了",IF(AH65=4,"要確認：区分またはルート未設定",IF(AH65=3,IF(AND(設定!$B$10&gt;$K65,$L65=""),"B2票期限超過",IF(AND(設定!$B$10&gt;$N65,$O65=""),"D票期限超過","E票期限超過")),IF(AH65=2,IF(AND(設定!$B$11&gt;=$K65,$L65=""),"B2票期限間近",IF(AND(設定!$B$11&gt;=$N65,$O65=""),"D票期限間近","E票期限間近")),IF(AH65=1,"E票要確認","確認中")))))</f>
        <v/>
      </c>
      <c r="AC65" s="6" t="n"/>
      <c r="AD65" s="5" t="n"/>
      <c r="AE65" s="4">
        <f>IF($L65&lt;&gt;"","受領",IF($K65="","",IF(設定!$B$10&gt;$K65,"超過",IF(設定!$B$11&gt;=$K65,"間近","OK"))))</f>
        <v/>
      </c>
      <c r="AF65" s="4">
        <f>IF($O65&lt;&gt;"","受領",IF($N65="","",IF(設定!$B$10&gt;$N65,"超過",IF(設定!$B$11&gt;=$N65,"間近","OK"))))</f>
        <v/>
      </c>
      <c r="AG65" s="4">
        <f>IF($R65&lt;&gt;"","受領",IF($Q65="","",IF(設定!$B$10&gt;$Q65,"超過",IF(設定!$B$11&gt;=$Q65,"間近","OK"))))</f>
        <v/>
      </c>
      <c r="AH65" s="4">
        <f>IF($B65="",0,IF(($AA65="全票受領済み")+($L65&lt;&gt;"")*($O65&lt;&gt;"")*($R65&lt;&gt;""),5,IF(($D65="")+($I65="不明・要確認"),4,IF((設定!$B$10&gt;$K65)*($L65="")+(設定!$B$10&gt;$N65)*($O65="")+(設定!$B$10&gt;$Q65)*($R65=""),3,IF((設定!$B$11&gt;=$K65)*($L65="")+(設定!$B$11&gt;=$N65)*($O65="")+(設定!$B$11&gt;=$Q65)*($R65=""),2,IF($Q65="",1,0))))))</f>
        <v/>
      </c>
      <c r="AI65" s="8">
        <f>IFERROR(IF($AK65="","",$AK65+設定!$B$9),"")</f>
        <v/>
      </c>
      <c r="AJ65" s="4" t="n"/>
      <c r="AK65" s="7" t="n"/>
      <c r="AL65" s="4" t="n"/>
      <c r="AM65" s="4" t="n"/>
      <c r="AO65" s="8" t="n"/>
      <c r="AS65" s="8" t="n"/>
      <c r="AT65">
        <f>IFERROR(IF($B65="","",IF(COUNTIF($B$6:$B$305,$B65)&gt;1,"管理番号重複",IF(AND($C65="",OR($D65&lt;&gt;"",$L65&lt;&gt;"",$O65&lt;&gt;"",$R65&lt;&gt;"")),"交付日なしでデータあり",IF(OR(AND($L65&lt;&gt;"",$C65&lt;&gt;"",$L65&lt;$C65),AND($O65&lt;&gt;"",$C65&lt;&gt;"",$O65&lt;$C65),AND($R65&lt;&gt;"",$C65&lt;&gt;"",$R65&lt;$C65)),"交付日前の受領日",IF(OR(AND($L65&lt;&gt;"",$L65&gt;設定!$B$10),AND($O65&lt;&gt;"",$O65&gt;設定!$B$10),AND($R65&lt;&gt;"",$R65&gt;設定!$B$10)),"未来の受領日",IF(AND($AK65&lt;&gt;"",$C65&lt;&gt;"",$AK65&lt;$C65),"交付日前の照合日",IF(AND($AK65="",$AI65&lt;&gt;"","確認済み"),"受領前の照合",IF(AND($AI65="確認済み",$AK65=""),"照合済みで照合日なし",IF(AND($AI65="不備あり",$AR65=""),"不備ありで不備内容なし",IF(AND($L65&lt;&gt;"",$O65&lt;&gt;"",$R65&lt;&gt;"",$AT65="未着対応中"),"全票受領で未着対応中",IF($I65="不明・要確認","ルート不明",IF($J65="","保管場所なし",IF($Z65="","担当者なし",""))))))))))))),"")</f>
        <v/>
      </c>
      <c r="AU65" s="8" t="n"/>
    </row>
    <row r="66">
      <c r="A66" s="4">
        <f>IF($B66="","",ROW()-5)</f>
        <v/>
      </c>
      <c r="B66" s="5" t="n"/>
      <c r="C66" s="6" t="n"/>
      <c r="D66" s="5" t="n"/>
      <c r="E66" s="5" t="n"/>
      <c r="F66" s="5" t="n"/>
      <c r="G66" s="5" t="n"/>
      <c r="H66" s="5" t="n"/>
      <c r="I66" s="5" t="n"/>
      <c r="J66" s="5" t="n"/>
      <c r="K66" s="7">
        <f>IF($C66="","",IF($D66="特別管理",設定!$B$3,設定!$B$2)+$C66)</f>
        <v/>
      </c>
      <c r="L66" s="6" t="n"/>
      <c r="M66" s="7">
        <f>IF($L66="","",EDATE($L66,設定!$B$5*12))</f>
        <v/>
      </c>
      <c r="N66" s="7">
        <f>IF($C66="","",IF($D66="特別管理",設定!$B$3,設定!$B$2)+$C66)</f>
        <v/>
      </c>
      <c r="O66" s="6" t="n"/>
      <c r="P66" s="7">
        <f>IF($O66="","",EDATE($O66,設定!$B$5*12))</f>
        <v/>
      </c>
      <c r="Q66" s="7">
        <f>IF($C66="","",設定!$B$4+$C66)</f>
        <v/>
      </c>
      <c r="R66" s="6" t="n"/>
      <c r="S66" s="7">
        <f>IF($R66="","",EDATE($R66,設定!$B$5*12))</f>
        <v/>
      </c>
      <c r="T66" s="7">
        <f>IF($C66="","",EDATE($C66,設定!$B$5*12))</f>
        <v/>
      </c>
      <c r="U66" s="7">
        <f>IF(COUNT($M66,$P66,$S66,$T66)=0,"",MAX(IF($M66="",0,$M66),IF($P66="",0,$P66),IF($S66="",0,$S66),IF($T66="",0,$T66)))</f>
        <v/>
      </c>
      <c r="V66" s="6" t="n"/>
      <c r="W66" s="5" t="n"/>
      <c r="X66" s="7">
        <f>IF(AND($L66="",$K66&lt;&gt;"",設定!$B$10&gt;$K66),$K66+設定!$B$7,"")</f>
        <v/>
      </c>
      <c r="Y66" s="5" t="n"/>
      <c r="Z66" s="5" t="n"/>
      <c r="AA66" s="5" t="n"/>
      <c r="AB66" s="4">
        <f>IF(AH66=5,"完了",IF(AH66=4,"要確認：区分またはルート未設定",IF(AH66=3,IF(AND(設定!$B$10&gt;$K66,$L66=""),"B2票期限超過",IF(AND(設定!$B$10&gt;$N66,$O66=""),"D票期限超過","E票期限超過")),IF(AH66=2,IF(AND(設定!$B$11&gt;=$K66,$L66=""),"B2票期限間近",IF(AND(設定!$B$11&gt;=$N66,$O66=""),"D票期限間近","E票期限間近")),IF(AH66=1,"E票要確認","確認中")))))</f>
        <v/>
      </c>
      <c r="AC66" s="6" t="n"/>
      <c r="AD66" s="5" t="n"/>
      <c r="AE66" s="4">
        <f>IF($L66&lt;&gt;"","受領",IF($K66="","",IF(設定!$B$10&gt;$K66,"超過",IF(設定!$B$11&gt;=$K66,"間近","OK"))))</f>
        <v/>
      </c>
      <c r="AF66" s="4">
        <f>IF($O66&lt;&gt;"","受領",IF($N66="","",IF(設定!$B$10&gt;$N66,"超過",IF(設定!$B$11&gt;=$N66,"間近","OK"))))</f>
        <v/>
      </c>
      <c r="AG66" s="4">
        <f>IF($R66&lt;&gt;"","受領",IF($Q66="","",IF(設定!$B$10&gt;$Q66,"超過",IF(設定!$B$11&gt;=$Q66,"間近","OK"))))</f>
        <v/>
      </c>
      <c r="AH66" s="4">
        <f>IF($B66="",0,IF(($AA66="全票受領済み")+($L66&lt;&gt;"")*($O66&lt;&gt;"")*($R66&lt;&gt;""),5,IF(($D66="")+($I66="不明・要確認"),4,IF((設定!$B$10&gt;$K66)*($L66="")+(設定!$B$10&gt;$N66)*($O66="")+(設定!$B$10&gt;$Q66)*($R66=""),3,IF((設定!$B$11&gt;=$K66)*($L66="")+(設定!$B$11&gt;=$N66)*($O66="")+(設定!$B$11&gt;=$Q66)*($R66=""),2,IF($Q66="",1,0))))))</f>
        <v/>
      </c>
      <c r="AI66" s="8">
        <f>IFERROR(IF($AK66="","",$AK66+設定!$B$9),"")</f>
        <v/>
      </c>
      <c r="AJ66" s="4" t="n"/>
      <c r="AK66" s="7" t="n"/>
      <c r="AL66" s="4" t="n"/>
      <c r="AM66" s="4" t="n"/>
      <c r="AO66" s="8" t="n"/>
      <c r="AS66" s="8" t="n"/>
      <c r="AT66">
        <f>IFERROR(IF($B66="","",IF(COUNTIF($B$6:$B$305,$B66)&gt;1,"管理番号重複",IF(AND($C66="",OR($D66&lt;&gt;"",$L66&lt;&gt;"",$O66&lt;&gt;"",$R66&lt;&gt;"")),"交付日なしでデータあり",IF(OR(AND($L66&lt;&gt;"",$C66&lt;&gt;"",$L66&lt;$C66),AND($O66&lt;&gt;"",$C66&lt;&gt;"",$O66&lt;$C66),AND($R66&lt;&gt;"",$C66&lt;&gt;"",$R66&lt;$C66)),"交付日前の受領日",IF(OR(AND($L66&lt;&gt;"",$L66&gt;設定!$B$10),AND($O66&lt;&gt;"",$O66&gt;設定!$B$10),AND($R66&lt;&gt;"",$R66&gt;設定!$B$10)),"未来の受領日",IF(AND($AK66&lt;&gt;"",$C66&lt;&gt;"",$AK66&lt;$C66),"交付日前の照合日",IF(AND($AK66="",$AI66&lt;&gt;"","確認済み"),"受領前の照合",IF(AND($AI66="確認済み",$AK66=""),"照合済みで照合日なし",IF(AND($AI66="不備あり",$AR66=""),"不備ありで不備内容なし",IF(AND($L66&lt;&gt;"",$O66&lt;&gt;"",$R66&lt;&gt;"",$AT66="未着対応中"),"全票受領で未着対応中",IF($I66="不明・要確認","ルート不明",IF($J66="","保管場所なし",IF($Z66="","担当者なし",""))))))))))))),"")</f>
        <v/>
      </c>
      <c r="AU66" s="8" t="n"/>
    </row>
    <row r="67">
      <c r="A67" s="4">
        <f>IF($B67="","",ROW()-5)</f>
        <v/>
      </c>
      <c r="B67" s="5" t="n"/>
      <c r="C67" s="6" t="n"/>
      <c r="D67" s="5" t="n"/>
      <c r="E67" s="5" t="n"/>
      <c r="F67" s="5" t="n"/>
      <c r="G67" s="5" t="n"/>
      <c r="H67" s="5" t="n"/>
      <c r="I67" s="5" t="n"/>
      <c r="J67" s="5" t="n"/>
      <c r="K67" s="7">
        <f>IF($C67="","",IF($D67="特別管理",設定!$B$3,設定!$B$2)+$C67)</f>
        <v/>
      </c>
      <c r="L67" s="6" t="n"/>
      <c r="M67" s="7">
        <f>IF($L67="","",EDATE($L67,設定!$B$5*12))</f>
        <v/>
      </c>
      <c r="N67" s="7">
        <f>IF($C67="","",IF($D67="特別管理",設定!$B$3,設定!$B$2)+$C67)</f>
        <v/>
      </c>
      <c r="O67" s="6" t="n"/>
      <c r="P67" s="7">
        <f>IF($O67="","",EDATE($O67,設定!$B$5*12))</f>
        <v/>
      </c>
      <c r="Q67" s="7">
        <f>IF($C67="","",設定!$B$4+$C67)</f>
        <v/>
      </c>
      <c r="R67" s="6" t="n"/>
      <c r="S67" s="7">
        <f>IF($R67="","",EDATE($R67,設定!$B$5*12))</f>
        <v/>
      </c>
      <c r="T67" s="7">
        <f>IF($C67="","",EDATE($C67,設定!$B$5*12))</f>
        <v/>
      </c>
      <c r="U67" s="7">
        <f>IF(COUNT($M67,$P67,$S67,$T67)=0,"",MAX(IF($M67="",0,$M67),IF($P67="",0,$P67),IF($S67="",0,$S67),IF($T67="",0,$T67)))</f>
        <v/>
      </c>
      <c r="V67" s="6" t="n"/>
      <c r="W67" s="5" t="n"/>
      <c r="X67" s="7">
        <f>IF(AND($L67="",$K67&lt;&gt;"",設定!$B$10&gt;$K67),$K67+設定!$B$7,"")</f>
        <v/>
      </c>
      <c r="Y67" s="5" t="n"/>
      <c r="Z67" s="5" t="n"/>
      <c r="AA67" s="5" t="n"/>
      <c r="AB67" s="4">
        <f>IF(AH67=5,"完了",IF(AH67=4,"要確認：区分またはルート未設定",IF(AH67=3,IF(AND(設定!$B$10&gt;$K67,$L67=""),"B2票期限超過",IF(AND(設定!$B$10&gt;$N67,$O67=""),"D票期限超過","E票期限超過")),IF(AH67=2,IF(AND(設定!$B$11&gt;=$K67,$L67=""),"B2票期限間近",IF(AND(設定!$B$11&gt;=$N67,$O67=""),"D票期限間近","E票期限間近")),IF(AH67=1,"E票要確認","確認中")))))</f>
        <v/>
      </c>
      <c r="AC67" s="6" t="n"/>
      <c r="AD67" s="5" t="n"/>
      <c r="AE67" s="4">
        <f>IF($L67&lt;&gt;"","受領",IF($K67="","",IF(設定!$B$10&gt;$K67,"超過",IF(設定!$B$11&gt;=$K67,"間近","OK"))))</f>
        <v/>
      </c>
      <c r="AF67" s="4">
        <f>IF($O67&lt;&gt;"","受領",IF($N67="","",IF(設定!$B$10&gt;$N67,"超過",IF(設定!$B$11&gt;=$N67,"間近","OK"))))</f>
        <v/>
      </c>
      <c r="AG67" s="4">
        <f>IF($R67&lt;&gt;"","受領",IF($Q67="","",IF(設定!$B$10&gt;$Q67,"超過",IF(設定!$B$11&gt;=$Q67,"間近","OK"))))</f>
        <v/>
      </c>
      <c r="AH67" s="4">
        <f>IF($B67="",0,IF(($AA67="全票受領済み")+($L67&lt;&gt;"")*($O67&lt;&gt;"")*($R67&lt;&gt;""),5,IF(($D67="")+($I67="不明・要確認"),4,IF((設定!$B$10&gt;$K67)*($L67="")+(設定!$B$10&gt;$N67)*($O67="")+(設定!$B$10&gt;$Q67)*($R67=""),3,IF((設定!$B$11&gt;=$K67)*($L67="")+(設定!$B$11&gt;=$N67)*($O67="")+(設定!$B$11&gt;=$Q67)*($R67=""),2,IF($Q67="",1,0))))))</f>
        <v/>
      </c>
      <c r="AI67" s="8">
        <f>IFERROR(IF($AK67="","",$AK67+設定!$B$9),"")</f>
        <v/>
      </c>
      <c r="AJ67" s="4" t="n"/>
      <c r="AK67" s="7" t="n"/>
      <c r="AL67" s="4" t="n"/>
      <c r="AM67" s="4" t="n"/>
      <c r="AO67" s="8" t="n"/>
      <c r="AS67" s="8" t="n"/>
      <c r="AT67">
        <f>IFERROR(IF($B67="","",IF(COUNTIF($B$6:$B$305,$B67)&gt;1,"管理番号重複",IF(AND($C67="",OR($D67&lt;&gt;"",$L67&lt;&gt;"",$O67&lt;&gt;"",$R67&lt;&gt;"")),"交付日なしでデータあり",IF(OR(AND($L67&lt;&gt;"",$C67&lt;&gt;"",$L67&lt;$C67),AND($O67&lt;&gt;"",$C67&lt;&gt;"",$O67&lt;$C67),AND($R67&lt;&gt;"",$C67&lt;&gt;"",$R67&lt;$C67)),"交付日前の受領日",IF(OR(AND($L67&lt;&gt;"",$L67&gt;設定!$B$10),AND($O67&lt;&gt;"",$O67&gt;設定!$B$10),AND($R67&lt;&gt;"",$R67&gt;設定!$B$10)),"未来の受領日",IF(AND($AK67&lt;&gt;"",$C67&lt;&gt;"",$AK67&lt;$C67),"交付日前の照合日",IF(AND($AK67="",$AI67&lt;&gt;"","確認済み"),"受領前の照合",IF(AND($AI67="確認済み",$AK67=""),"照合済みで照合日なし",IF(AND($AI67="不備あり",$AR67=""),"不備ありで不備内容なし",IF(AND($L67&lt;&gt;"",$O67&lt;&gt;"",$R67&lt;&gt;"",$AT67="未着対応中"),"全票受領で未着対応中",IF($I67="不明・要確認","ルート不明",IF($J67="","保管場所なし",IF($Z67="","担当者なし",""))))))))))))),"")</f>
        <v/>
      </c>
      <c r="AU67" s="8" t="n"/>
    </row>
    <row r="68">
      <c r="A68" s="4">
        <f>IF($B68="","",ROW()-5)</f>
        <v/>
      </c>
      <c r="B68" s="5" t="n"/>
      <c r="C68" s="6" t="n"/>
      <c r="D68" s="5" t="n"/>
      <c r="E68" s="5" t="n"/>
      <c r="F68" s="5" t="n"/>
      <c r="G68" s="5" t="n"/>
      <c r="H68" s="5" t="n"/>
      <c r="I68" s="5" t="n"/>
      <c r="J68" s="5" t="n"/>
      <c r="K68" s="7">
        <f>IF($C68="","",IF($D68="特別管理",設定!$B$3,設定!$B$2)+$C68)</f>
        <v/>
      </c>
      <c r="L68" s="6" t="n"/>
      <c r="M68" s="7">
        <f>IF($L68="","",EDATE($L68,設定!$B$5*12))</f>
        <v/>
      </c>
      <c r="N68" s="7">
        <f>IF($C68="","",IF($D68="特別管理",設定!$B$3,設定!$B$2)+$C68)</f>
        <v/>
      </c>
      <c r="O68" s="6" t="n"/>
      <c r="P68" s="7">
        <f>IF($O68="","",EDATE($O68,設定!$B$5*12))</f>
        <v/>
      </c>
      <c r="Q68" s="7">
        <f>IF($C68="","",設定!$B$4+$C68)</f>
        <v/>
      </c>
      <c r="R68" s="6" t="n"/>
      <c r="S68" s="7">
        <f>IF($R68="","",EDATE($R68,設定!$B$5*12))</f>
        <v/>
      </c>
      <c r="T68" s="7">
        <f>IF($C68="","",EDATE($C68,設定!$B$5*12))</f>
        <v/>
      </c>
      <c r="U68" s="7">
        <f>IF(COUNT($M68,$P68,$S68,$T68)=0,"",MAX(IF($M68="",0,$M68),IF($P68="",0,$P68),IF($S68="",0,$S68),IF($T68="",0,$T68)))</f>
        <v/>
      </c>
      <c r="V68" s="6" t="n"/>
      <c r="W68" s="5" t="n"/>
      <c r="X68" s="7">
        <f>IF(AND($L68="",$K68&lt;&gt;"",設定!$B$10&gt;$K68),$K68+設定!$B$7,"")</f>
        <v/>
      </c>
      <c r="Y68" s="5" t="n"/>
      <c r="Z68" s="5" t="n"/>
      <c r="AA68" s="5" t="n"/>
      <c r="AB68" s="4">
        <f>IF(AH68=5,"完了",IF(AH68=4,"要確認：区分またはルート未設定",IF(AH68=3,IF(AND(設定!$B$10&gt;$K68,$L68=""),"B2票期限超過",IF(AND(設定!$B$10&gt;$N68,$O68=""),"D票期限超過","E票期限超過")),IF(AH68=2,IF(AND(設定!$B$11&gt;=$K68,$L68=""),"B2票期限間近",IF(AND(設定!$B$11&gt;=$N68,$O68=""),"D票期限間近","E票期限間近")),IF(AH68=1,"E票要確認","確認中")))))</f>
        <v/>
      </c>
      <c r="AC68" s="6" t="n"/>
      <c r="AD68" s="5" t="n"/>
      <c r="AE68" s="4">
        <f>IF($L68&lt;&gt;"","受領",IF($K68="","",IF(設定!$B$10&gt;$K68,"超過",IF(設定!$B$11&gt;=$K68,"間近","OK"))))</f>
        <v/>
      </c>
      <c r="AF68" s="4">
        <f>IF($O68&lt;&gt;"","受領",IF($N68="","",IF(設定!$B$10&gt;$N68,"超過",IF(設定!$B$11&gt;=$N68,"間近","OK"))))</f>
        <v/>
      </c>
      <c r="AG68" s="4">
        <f>IF($R68&lt;&gt;"","受領",IF($Q68="","",IF(設定!$B$10&gt;$Q68,"超過",IF(設定!$B$11&gt;=$Q68,"間近","OK"))))</f>
        <v/>
      </c>
      <c r="AH68" s="4">
        <f>IF($B68="",0,IF(($AA68="全票受領済み")+($L68&lt;&gt;"")*($O68&lt;&gt;"")*($R68&lt;&gt;""),5,IF(($D68="")+($I68="不明・要確認"),4,IF((設定!$B$10&gt;$K68)*($L68="")+(設定!$B$10&gt;$N68)*($O68="")+(設定!$B$10&gt;$Q68)*($R68=""),3,IF((設定!$B$11&gt;=$K68)*($L68="")+(設定!$B$11&gt;=$N68)*($O68="")+(設定!$B$11&gt;=$Q68)*($R68=""),2,IF($Q68="",1,0))))))</f>
        <v/>
      </c>
      <c r="AI68" s="8">
        <f>IFERROR(IF($AK68="","",$AK68+設定!$B$9),"")</f>
        <v/>
      </c>
      <c r="AJ68" s="4" t="n"/>
      <c r="AK68" s="7" t="n"/>
      <c r="AL68" s="4" t="n"/>
      <c r="AM68" s="4" t="n"/>
      <c r="AO68" s="8" t="n"/>
      <c r="AS68" s="8" t="n"/>
      <c r="AT68">
        <f>IFERROR(IF($B68="","",IF(COUNTIF($B$6:$B$305,$B68)&gt;1,"管理番号重複",IF(AND($C68="",OR($D68&lt;&gt;"",$L68&lt;&gt;"",$O68&lt;&gt;"",$R68&lt;&gt;"")),"交付日なしでデータあり",IF(OR(AND($L68&lt;&gt;"",$C68&lt;&gt;"",$L68&lt;$C68),AND($O68&lt;&gt;"",$C68&lt;&gt;"",$O68&lt;$C68),AND($R68&lt;&gt;"",$C68&lt;&gt;"",$R68&lt;$C68)),"交付日前の受領日",IF(OR(AND($L68&lt;&gt;"",$L68&gt;設定!$B$10),AND($O68&lt;&gt;"",$O68&gt;設定!$B$10),AND($R68&lt;&gt;"",$R68&gt;設定!$B$10)),"未来の受領日",IF(AND($AK68&lt;&gt;"",$C68&lt;&gt;"",$AK68&lt;$C68),"交付日前の照合日",IF(AND($AK68="",$AI68&lt;&gt;"","確認済み"),"受領前の照合",IF(AND($AI68="確認済み",$AK68=""),"照合済みで照合日なし",IF(AND($AI68="不備あり",$AR68=""),"不備ありで不備内容なし",IF(AND($L68&lt;&gt;"",$O68&lt;&gt;"",$R68&lt;&gt;"",$AT68="未着対応中"),"全票受領で未着対応中",IF($I68="不明・要確認","ルート不明",IF($J68="","保管場所なし",IF($Z68="","担当者なし",""))))))))))))),"")</f>
        <v/>
      </c>
      <c r="AU68" s="8" t="n"/>
    </row>
    <row r="69">
      <c r="A69" s="4">
        <f>IF($B69="","",ROW()-5)</f>
        <v/>
      </c>
      <c r="B69" s="5" t="n"/>
      <c r="C69" s="6" t="n"/>
      <c r="D69" s="5" t="n"/>
      <c r="E69" s="5" t="n"/>
      <c r="F69" s="5" t="n"/>
      <c r="G69" s="5" t="n"/>
      <c r="H69" s="5" t="n"/>
      <c r="I69" s="5" t="n"/>
      <c r="J69" s="5" t="n"/>
      <c r="K69" s="7">
        <f>IF($C69="","",IF($D69="特別管理",設定!$B$3,設定!$B$2)+$C69)</f>
        <v/>
      </c>
      <c r="L69" s="6" t="n"/>
      <c r="M69" s="7">
        <f>IF($L69="","",EDATE($L69,設定!$B$5*12))</f>
        <v/>
      </c>
      <c r="N69" s="7">
        <f>IF($C69="","",IF($D69="特別管理",設定!$B$3,設定!$B$2)+$C69)</f>
        <v/>
      </c>
      <c r="O69" s="6" t="n"/>
      <c r="P69" s="7">
        <f>IF($O69="","",EDATE($O69,設定!$B$5*12))</f>
        <v/>
      </c>
      <c r="Q69" s="7">
        <f>IF($C69="","",設定!$B$4+$C69)</f>
        <v/>
      </c>
      <c r="R69" s="6" t="n"/>
      <c r="S69" s="7">
        <f>IF($R69="","",EDATE($R69,設定!$B$5*12))</f>
        <v/>
      </c>
      <c r="T69" s="7">
        <f>IF($C69="","",EDATE($C69,設定!$B$5*12))</f>
        <v/>
      </c>
      <c r="U69" s="7">
        <f>IF(COUNT($M69,$P69,$S69,$T69)=0,"",MAX(IF($M69="",0,$M69),IF($P69="",0,$P69),IF($S69="",0,$S69),IF($T69="",0,$T69)))</f>
        <v/>
      </c>
      <c r="V69" s="6" t="n"/>
      <c r="W69" s="5" t="n"/>
      <c r="X69" s="7">
        <f>IF(AND($L69="",$K69&lt;&gt;"",設定!$B$10&gt;$K69),$K69+設定!$B$7,"")</f>
        <v/>
      </c>
      <c r="Y69" s="5" t="n"/>
      <c r="Z69" s="5" t="n"/>
      <c r="AA69" s="5" t="n"/>
      <c r="AB69" s="4">
        <f>IF(AH69=5,"完了",IF(AH69=4,"要確認：区分またはルート未設定",IF(AH69=3,IF(AND(設定!$B$10&gt;$K69,$L69=""),"B2票期限超過",IF(AND(設定!$B$10&gt;$N69,$O69=""),"D票期限超過","E票期限超過")),IF(AH69=2,IF(AND(設定!$B$11&gt;=$K69,$L69=""),"B2票期限間近",IF(AND(設定!$B$11&gt;=$N69,$O69=""),"D票期限間近","E票期限間近")),IF(AH69=1,"E票要確認","確認中")))))</f>
        <v/>
      </c>
      <c r="AC69" s="6" t="n"/>
      <c r="AD69" s="5" t="n"/>
      <c r="AE69" s="4">
        <f>IF($L69&lt;&gt;"","受領",IF($K69="","",IF(設定!$B$10&gt;$K69,"超過",IF(設定!$B$11&gt;=$K69,"間近","OK"))))</f>
        <v/>
      </c>
      <c r="AF69" s="4">
        <f>IF($O69&lt;&gt;"","受領",IF($N69="","",IF(設定!$B$10&gt;$N69,"超過",IF(設定!$B$11&gt;=$N69,"間近","OK"))))</f>
        <v/>
      </c>
      <c r="AG69" s="4">
        <f>IF($R69&lt;&gt;"","受領",IF($Q69="","",IF(設定!$B$10&gt;$Q69,"超過",IF(設定!$B$11&gt;=$Q69,"間近","OK"))))</f>
        <v/>
      </c>
      <c r="AH69" s="4">
        <f>IF($B69="",0,IF(($AA69="全票受領済み")+($L69&lt;&gt;"")*($O69&lt;&gt;"")*($R69&lt;&gt;""),5,IF(($D69="")+($I69="不明・要確認"),4,IF((設定!$B$10&gt;$K69)*($L69="")+(設定!$B$10&gt;$N69)*($O69="")+(設定!$B$10&gt;$Q69)*($R69=""),3,IF((設定!$B$11&gt;=$K69)*($L69="")+(設定!$B$11&gt;=$N69)*($O69="")+(設定!$B$11&gt;=$Q69)*($R69=""),2,IF($Q69="",1,0))))))</f>
        <v/>
      </c>
      <c r="AI69" s="8">
        <f>IFERROR(IF($AK69="","",$AK69+設定!$B$9),"")</f>
        <v/>
      </c>
      <c r="AJ69" s="4" t="n"/>
      <c r="AK69" s="7" t="n"/>
      <c r="AL69" s="4" t="n"/>
      <c r="AM69" s="4" t="n"/>
      <c r="AO69" s="8" t="n"/>
      <c r="AS69" s="8" t="n"/>
      <c r="AT69">
        <f>IFERROR(IF($B69="","",IF(COUNTIF($B$6:$B$305,$B69)&gt;1,"管理番号重複",IF(AND($C69="",OR($D69&lt;&gt;"",$L69&lt;&gt;"",$O69&lt;&gt;"",$R69&lt;&gt;"")),"交付日なしでデータあり",IF(OR(AND($L69&lt;&gt;"",$C69&lt;&gt;"",$L69&lt;$C69),AND($O69&lt;&gt;"",$C69&lt;&gt;"",$O69&lt;$C69),AND($R69&lt;&gt;"",$C69&lt;&gt;"",$R69&lt;$C69)),"交付日前の受領日",IF(OR(AND($L69&lt;&gt;"",$L69&gt;設定!$B$10),AND($O69&lt;&gt;"",$O69&gt;設定!$B$10),AND($R69&lt;&gt;"",$R69&gt;設定!$B$10)),"未来の受領日",IF(AND($AK69&lt;&gt;"",$C69&lt;&gt;"",$AK69&lt;$C69),"交付日前の照合日",IF(AND($AK69="",$AI69&lt;&gt;"","確認済み"),"受領前の照合",IF(AND($AI69="確認済み",$AK69=""),"照合済みで照合日なし",IF(AND($AI69="不備あり",$AR69=""),"不備ありで不備内容なし",IF(AND($L69&lt;&gt;"",$O69&lt;&gt;"",$R69&lt;&gt;"",$AT69="未着対応中"),"全票受領で未着対応中",IF($I69="不明・要確認","ルート不明",IF($J69="","保管場所なし",IF($Z69="","担当者なし",""))))))))))))),"")</f>
        <v/>
      </c>
      <c r="AU69" s="8" t="n"/>
    </row>
    <row r="70">
      <c r="A70" s="4">
        <f>IF($B70="","",ROW()-5)</f>
        <v/>
      </c>
      <c r="B70" s="5" t="n"/>
      <c r="C70" s="6" t="n"/>
      <c r="D70" s="5" t="n"/>
      <c r="E70" s="5" t="n"/>
      <c r="F70" s="5" t="n"/>
      <c r="G70" s="5" t="n"/>
      <c r="H70" s="5" t="n"/>
      <c r="I70" s="5" t="n"/>
      <c r="J70" s="5" t="n"/>
      <c r="K70" s="7">
        <f>IF($C70="","",IF($D70="特別管理",設定!$B$3,設定!$B$2)+$C70)</f>
        <v/>
      </c>
      <c r="L70" s="6" t="n"/>
      <c r="M70" s="7">
        <f>IF($L70="","",EDATE($L70,設定!$B$5*12))</f>
        <v/>
      </c>
      <c r="N70" s="7">
        <f>IF($C70="","",IF($D70="特別管理",設定!$B$3,設定!$B$2)+$C70)</f>
        <v/>
      </c>
      <c r="O70" s="6" t="n"/>
      <c r="P70" s="7">
        <f>IF($O70="","",EDATE($O70,設定!$B$5*12))</f>
        <v/>
      </c>
      <c r="Q70" s="7">
        <f>IF($C70="","",設定!$B$4+$C70)</f>
        <v/>
      </c>
      <c r="R70" s="6" t="n"/>
      <c r="S70" s="7">
        <f>IF($R70="","",EDATE($R70,設定!$B$5*12))</f>
        <v/>
      </c>
      <c r="T70" s="7">
        <f>IF($C70="","",EDATE($C70,設定!$B$5*12))</f>
        <v/>
      </c>
      <c r="U70" s="7">
        <f>IF(COUNT($M70,$P70,$S70,$T70)=0,"",MAX(IF($M70="",0,$M70),IF($P70="",0,$P70),IF($S70="",0,$S70),IF($T70="",0,$T70)))</f>
        <v/>
      </c>
      <c r="V70" s="6" t="n"/>
      <c r="W70" s="5" t="n"/>
      <c r="X70" s="7">
        <f>IF(AND($L70="",$K70&lt;&gt;"",設定!$B$10&gt;$K70),$K70+設定!$B$7,"")</f>
        <v/>
      </c>
      <c r="Y70" s="5" t="n"/>
      <c r="Z70" s="5" t="n"/>
      <c r="AA70" s="5" t="n"/>
      <c r="AB70" s="4">
        <f>IF(AH70=5,"完了",IF(AH70=4,"要確認：区分またはルート未設定",IF(AH70=3,IF(AND(設定!$B$10&gt;$K70,$L70=""),"B2票期限超過",IF(AND(設定!$B$10&gt;$N70,$O70=""),"D票期限超過","E票期限超過")),IF(AH70=2,IF(AND(設定!$B$11&gt;=$K70,$L70=""),"B2票期限間近",IF(AND(設定!$B$11&gt;=$N70,$O70=""),"D票期限間近","E票期限間近")),IF(AH70=1,"E票要確認","確認中")))))</f>
        <v/>
      </c>
      <c r="AC70" s="6" t="n"/>
      <c r="AD70" s="5" t="n"/>
      <c r="AE70" s="4">
        <f>IF($L70&lt;&gt;"","受領",IF($K70="","",IF(設定!$B$10&gt;$K70,"超過",IF(設定!$B$11&gt;=$K70,"間近","OK"))))</f>
        <v/>
      </c>
      <c r="AF70" s="4">
        <f>IF($O70&lt;&gt;"","受領",IF($N70="","",IF(設定!$B$10&gt;$N70,"超過",IF(設定!$B$11&gt;=$N70,"間近","OK"))))</f>
        <v/>
      </c>
      <c r="AG70" s="4">
        <f>IF($R70&lt;&gt;"","受領",IF($Q70="","",IF(設定!$B$10&gt;$Q70,"超過",IF(設定!$B$11&gt;=$Q70,"間近","OK"))))</f>
        <v/>
      </c>
      <c r="AH70" s="4">
        <f>IF($B70="",0,IF(($AA70="全票受領済み")+($L70&lt;&gt;"")*($O70&lt;&gt;"")*($R70&lt;&gt;""),5,IF(($D70="")+($I70="不明・要確認"),4,IF((設定!$B$10&gt;$K70)*($L70="")+(設定!$B$10&gt;$N70)*($O70="")+(設定!$B$10&gt;$Q70)*($R70=""),3,IF((設定!$B$11&gt;=$K70)*($L70="")+(設定!$B$11&gt;=$N70)*($O70="")+(設定!$B$11&gt;=$Q70)*($R70=""),2,IF($Q70="",1,0))))))</f>
        <v/>
      </c>
      <c r="AI70" s="8">
        <f>IFERROR(IF($AK70="","",$AK70+設定!$B$9),"")</f>
        <v/>
      </c>
      <c r="AJ70" s="4" t="n"/>
      <c r="AK70" s="7" t="n"/>
      <c r="AL70" s="4" t="n"/>
      <c r="AM70" s="4" t="n"/>
      <c r="AO70" s="8" t="n"/>
      <c r="AS70" s="8" t="n"/>
      <c r="AT70">
        <f>IFERROR(IF($B70="","",IF(COUNTIF($B$6:$B$305,$B70)&gt;1,"管理番号重複",IF(AND($C70="",OR($D70&lt;&gt;"",$L70&lt;&gt;"",$O70&lt;&gt;"",$R70&lt;&gt;"")),"交付日なしでデータあり",IF(OR(AND($L70&lt;&gt;"",$C70&lt;&gt;"",$L70&lt;$C70),AND($O70&lt;&gt;"",$C70&lt;&gt;"",$O70&lt;$C70),AND($R70&lt;&gt;"",$C70&lt;&gt;"",$R70&lt;$C70)),"交付日前の受領日",IF(OR(AND($L70&lt;&gt;"",$L70&gt;設定!$B$10),AND($O70&lt;&gt;"",$O70&gt;設定!$B$10),AND($R70&lt;&gt;"",$R70&gt;設定!$B$10)),"未来の受領日",IF(AND($AK70&lt;&gt;"",$C70&lt;&gt;"",$AK70&lt;$C70),"交付日前の照合日",IF(AND($AK70="",$AI70&lt;&gt;"","確認済み"),"受領前の照合",IF(AND($AI70="確認済み",$AK70=""),"照合済みで照合日なし",IF(AND($AI70="不備あり",$AR70=""),"不備ありで不備内容なし",IF(AND($L70&lt;&gt;"",$O70&lt;&gt;"",$R70&lt;&gt;"",$AT70="未着対応中"),"全票受領で未着対応中",IF($I70="不明・要確認","ルート不明",IF($J70="","保管場所なし",IF($Z70="","担当者なし",""))))))))))))),"")</f>
        <v/>
      </c>
      <c r="AU70" s="8" t="n"/>
    </row>
    <row r="71">
      <c r="A71" s="4">
        <f>IF($B71="","",ROW()-5)</f>
        <v/>
      </c>
      <c r="B71" s="5" t="n"/>
      <c r="C71" s="6" t="n"/>
      <c r="D71" s="5" t="n"/>
      <c r="E71" s="5" t="n"/>
      <c r="F71" s="5" t="n"/>
      <c r="G71" s="5" t="n"/>
      <c r="H71" s="5" t="n"/>
      <c r="I71" s="5" t="n"/>
      <c r="J71" s="5" t="n"/>
      <c r="K71" s="7">
        <f>IF($C71="","",IF($D71="特別管理",設定!$B$3,設定!$B$2)+$C71)</f>
        <v/>
      </c>
      <c r="L71" s="6" t="n"/>
      <c r="M71" s="7">
        <f>IF($L71="","",EDATE($L71,設定!$B$5*12))</f>
        <v/>
      </c>
      <c r="N71" s="7">
        <f>IF($C71="","",IF($D71="特別管理",設定!$B$3,設定!$B$2)+$C71)</f>
        <v/>
      </c>
      <c r="O71" s="6" t="n"/>
      <c r="P71" s="7">
        <f>IF($O71="","",EDATE($O71,設定!$B$5*12))</f>
        <v/>
      </c>
      <c r="Q71" s="7">
        <f>IF($C71="","",設定!$B$4+$C71)</f>
        <v/>
      </c>
      <c r="R71" s="6" t="n"/>
      <c r="S71" s="7">
        <f>IF($R71="","",EDATE($R71,設定!$B$5*12))</f>
        <v/>
      </c>
      <c r="T71" s="7">
        <f>IF($C71="","",EDATE($C71,設定!$B$5*12))</f>
        <v/>
      </c>
      <c r="U71" s="7">
        <f>IF(COUNT($M71,$P71,$S71,$T71)=0,"",MAX(IF($M71="",0,$M71),IF($P71="",0,$P71),IF($S71="",0,$S71),IF($T71="",0,$T71)))</f>
        <v/>
      </c>
      <c r="V71" s="6" t="n"/>
      <c r="W71" s="5" t="n"/>
      <c r="X71" s="7">
        <f>IF(AND($L71="",$K71&lt;&gt;"",設定!$B$10&gt;$K71),$K71+設定!$B$7,"")</f>
        <v/>
      </c>
      <c r="Y71" s="5" t="n"/>
      <c r="Z71" s="5" t="n"/>
      <c r="AA71" s="5" t="n"/>
      <c r="AB71" s="4">
        <f>IF(AH71=5,"完了",IF(AH71=4,"要確認：区分またはルート未設定",IF(AH71=3,IF(AND(設定!$B$10&gt;$K71,$L71=""),"B2票期限超過",IF(AND(設定!$B$10&gt;$N71,$O71=""),"D票期限超過","E票期限超過")),IF(AH71=2,IF(AND(設定!$B$11&gt;=$K71,$L71=""),"B2票期限間近",IF(AND(設定!$B$11&gt;=$N71,$O71=""),"D票期限間近","E票期限間近")),IF(AH71=1,"E票要確認","確認中")))))</f>
        <v/>
      </c>
      <c r="AC71" s="6" t="n"/>
      <c r="AD71" s="5" t="n"/>
      <c r="AE71" s="4">
        <f>IF($L71&lt;&gt;"","受領",IF($K71="","",IF(設定!$B$10&gt;$K71,"超過",IF(設定!$B$11&gt;=$K71,"間近","OK"))))</f>
        <v/>
      </c>
      <c r="AF71" s="4">
        <f>IF($O71&lt;&gt;"","受領",IF($N71="","",IF(設定!$B$10&gt;$N71,"超過",IF(設定!$B$11&gt;=$N71,"間近","OK"))))</f>
        <v/>
      </c>
      <c r="AG71" s="4">
        <f>IF($R71&lt;&gt;"","受領",IF($Q71="","",IF(設定!$B$10&gt;$Q71,"超過",IF(設定!$B$11&gt;=$Q71,"間近","OK"))))</f>
        <v/>
      </c>
      <c r="AH71" s="4">
        <f>IF($B71="",0,IF(($AA71="全票受領済み")+($L71&lt;&gt;"")*($O71&lt;&gt;"")*($R71&lt;&gt;""),5,IF(($D71="")+($I71="不明・要確認"),4,IF((設定!$B$10&gt;$K71)*($L71="")+(設定!$B$10&gt;$N71)*($O71="")+(設定!$B$10&gt;$Q71)*($R71=""),3,IF((設定!$B$11&gt;=$K71)*($L71="")+(設定!$B$11&gt;=$N71)*($O71="")+(設定!$B$11&gt;=$Q71)*($R71=""),2,IF($Q71="",1,0))))))</f>
        <v/>
      </c>
      <c r="AI71" s="8">
        <f>IFERROR(IF($AK71="","",$AK71+設定!$B$9),"")</f>
        <v/>
      </c>
      <c r="AJ71" s="4" t="n"/>
      <c r="AK71" s="7" t="n"/>
      <c r="AL71" s="4" t="n"/>
      <c r="AM71" s="4" t="n"/>
      <c r="AO71" s="8" t="n"/>
      <c r="AS71" s="8" t="n"/>
      <c r="AT71">
        <f>IFERROR(IF($B71="","",IF(COUNTIF($B$6:$B$305,$B71)&gt;1,"管理番号重複",IF(AND($C71="",OR($D71&lt;&gt;"",$L71&lt;&gt;"",$O71&lt;&gt;"",$R71&lt;&gt;"")),"交付日なしでデータあり",IF(OR(AND($L71&lt;&gt;"",$C71&lt;&gt;"",$L71&lt;$C71),AND($O71&lt;&gt;"",$C71&lt;&gt;"",$O71&lt;$C71),AND($R71&lt;&gt;"",$C71&lt;&gt;"",$R71&lt;$C71)),"交付日前の受領日",IF(OR(AND($L71&lt;&gt;"",$L71&gt;設定!$B$10),AND($O71&lt;&gt;"",$O71&gt;設定!$B$10),AND($R71&lt;&gt;"",$R71&gt;設定!$B$10)),"未来の受領日",IF(AND($AK71&lt;&gt;"",$C71&lt;&gt;"",$AK71&lt;$C71),"交付日前の照合日",IF(AND($AK71="",$AI71&lt;&gt;"","確認済み"),"受領前の照合",IF(AND($AI71="確認済み",$AK71=""),"照合済みで照合日なし",IF(AND($AI71="不備あり",$AR71=""),"不備ありで不備内容なし",IF(AND($L71&lt;&gt;"",$O71&lt;&gt;"",$R71&lt;&gt;"",$AT71="未着対応中"),"全票受領で未着対応中",IF($I71="不明・要確認","ルート不明",IF($J71="","保管場所なし",IF($Z71="","担当者なし",""))))))))))))),"")</f>
        <v/>
      </c>
      <c r="AU71" s="8" t="n"/>
    </row>
    <row r="72">
      <c r="A72" s="4">
        <f>IF($B72="","",ROW()-5)</f>
        <v/>
      </c>
      <c r="B72" s="5" t="n"/>
      <c r="C72" s="6" t="n"/>
      <c r="D72" s="5" t="n"/>
      <c r="E72" s="5" t="n"/>
      <c r="F72" s="5" t="n"/>
      <c r="G72" s="5" t="n"/>
      <c r="H72" s="5" t="n"/>
      <c r="I72" s="5" t="n"/>
      <c r="J72" s="5" t="n"/>
      <c r="K72" s="7">
        <f>IF($C72="","",IF($D72="特別管理",設定!$B$3,設定!$B$2)+$C72)</f>
        <v/>
      </c>
      <c r="L72" s="6" t="n"/>
      <c r="M72" s="7">
        <f>IF($L72="","",EDATE($L72,設定!$B$5*12))</f>
        <v/>
      </c>
      <c r="N72" s="7">
        <f>IF($C72="","",IF($D72="特別管理",設定!$B$3,設定!$B$2)+$C72)</f>
        <v/>
      </c>
      <c r="O72" s="6" t="n"/>
      <c r="P72" s="7">
        <f>IF($O72="","",EDATE($O72,設定!$B$5*12))</f>
        <v/>
      </c>
      <c r="Q72" s="7">
        <f>IF($C72="","",設定!$B$4+$C72)</f>
        <v/>
      </c>
      <c r="R72" s="6" t="n"/>
      <c r="S72" s="7">
        <f>IF($R72="","",EDATE($R72,設定!$B$5*12))</f>
        <v/>
      </c>
      <c r="T72" s="7">
        <f>IF($C72="","",EDATE($C72,設定!$B$5*12))</f>
        <v/>
      </c>
      <c r="U72" s="7">
        <f>IF(COUNT($M72,$P72,$S72,$T72)=0,"",MAX(IF($M72="",0,$M72),IF($P72="",0,$P72),IF($S72="",0,$S72),IF($T72="",0,$T72)))</f>
        <v/>
      </c>
      <c r="V72" s="6" t="n"/>
      <c r="W72" s="5" t="n"/>
      <c r="X72" s="7">
        <f>IF(AND($L72="",$K72&lt;&gt;"",設定!$B$10&gt;$K72),$K72+設定!$B$7,"")</f>
        <v/>
      </c>
      <c r="Y72" s="5" t="n"/>
      <c r="Z72" s="5" t="n"/>
      <c r="AA72" s="5" t="n"/>
      <c r="AB72" s="4">
        <f>IF(AH72=5,"完了",IF(AH72=4,"要確認：区分またはルート未設定",IF(AH72=3,IF(AND(設定!$B$10&gt;$K72,$L72=""),"B2票期限超過",IF(AND(設定!$B$10&gt;$N72,$O72=""),"D票期限超過","E票期限超過")),IF(AH72=2,IF(AND(設定!$B$11&gt;=$K72,$L72=""),"B2票期限間近",IF(AND(設定!$B$11&gt;=$N72,$O72=""),"D票期限間近","E票期限間近")),IF(AH72=1,"E票要確認","確認中")))))</f>
        <v/>
      </c>
      <c r="AC72" s="6" t="n"/>
      <c r="AD72" s="5" t="n"/>
      <c r="AE72" s="4">
        <f>IF($L72&lt;&gt;"","受領",IF($K72="","",IF(設定!$B$10&gt;$K72,"超過",IF(設定!$B$11&gt;=$K72,"間近","OK"))))</f>
        <v/>
      </c>
      <c r="AF72" s="4">
        <f>IF($O72&lt;&gt;"","受領",IF($N72="","",IF(設定!$B$10&gt;$N72,"超過",IF(設定!$B$11&gt;=$N72,"間近","OK"))))</f>
        <v/>
      </c>
      <c r="AG72" s="4">
        <f>IF($R72&lt;&gt;"","受領",IF($Q72="","",IF(設定!$B$10&gt;$Q72,"超過",IF(設定!$B$11&gt;=$Q72,"間近","OK"))))</f>
        <v/>
      </c>
      <c r="AH72" s="4">
        <f>IF($B72="",0,IF(($AA72="全票受領済み")+($L72&lt;&gt;"")*($O72&lt;&gt;"")*($R72&lt;&gt;""),5,IF(($D72="")+($I72="不明・要確認"),4,IF((設定!$B$10&gt;$K72)*($L72="")+(設定!$B$10&gt;$N72)*($O72="")+(設定!$B$10&gt;$Q72)*($R72=""),3,IF((設定!$B$11&gt;=$K72)*($L72="")+(設定!$B$11&gt;=$N72)*($O72="")+(設定!$B$11&gt;=$Q72)*($R72=""),2,IF($Q72="",1,0))))))</f>
        <v/>
      </c>
      <c r="AI72" s="8">
        <f>IFERROR(IF($AK72="","",$AK72+設定!$B$9),"")</f>
        <v/>
      </c>
      <c r="AJ72" s="4" t="n"/>
      <c r="AK72" s="7" t="n"/>
      <c r="AL72" s="4" t="n"/>
      <c r="AM72" s="4" t="n"/>
      <c r="AO72" s="8" t="n"/>
      <c r="AS72" s="8" t="n"/>
      <c r="AT72">
        <f>IFERROR(IF($B72="","",IF(COUNTIF($B$6:$B$305,$B72)&gt;1,"管理番号重複",IF(AND($C72="",OR($D72&lt;&gt;"",$L72&lt;&gt;"",$O72&lt;&gt;"",$R72&lt;&gt;"")),"交付日なしでデータあり",IF(OR(AND($L72&lt;&gt;"",$C72&lt;&gt;"",$L72&lt;$C72),AND($O72&lt;&gt;"",$C72&lt;&gt;"",$O72&lt;$C72),AND($R72&lt;&gt;"",$C72&lt;&gt;"",$R72&lt;$C72)),"交付日前の受領日",IF(OR(AND($L72&lt;&gt;"",$L72&gt;設定!$B$10),AND($O72&lt;&gt;"",$O72&gt;設定!$B$10),AND($R72&lt;&gt;"",$R72&gt;設定!$B$10)),"未来の受領日",IF(AND($AK72&lt;&gt;"",$C72&lt;&gt;"",$AK72&lt;$C72),"交付日前の照合日",IF(AND($AK72="",$AI72&lt;&gt;"","確認済み"),"受領前の照合",IF(AND($AI72="確認済み",$AK72=""),"照合済みで照合日なし",IF(AND($AI72="不備あり",$AR72=""),"不備ありで不備内容なし",IF(AND($L72&lt;&gt;"",$O72&lt;&gt;"",$R72&lt;&gt;"",$AT72="未着対応中"),"全票受領で未着対応中",IF($I72="不明・要確認","ルート不明",IF($J72="","保管場所なし",IF($Z72="","担当者なし",""))))))))))))),"")</f>
        <v/>
      </c>
      <c r="AU72" s="8" t="n"/>
    </row>
    <row r="73">
      <c r="A73" s="4">
        <f>IF($B73="","",ROW()-5)</f>
        <v/>
      </c>
      <c r="B73" s="5" t="n"/>
      <c r="C73" s="6" t="n"/>
      <c r="D73" s="5" t="n"/>
      <c r="E73" s="5" t="n"/>
      <c r="F73" s="5" t="n"/>
      <c r="G73" s="5" t="n"/>
      <c r="H73" s="5" t="n"/>
      <c r="I73" s="5" t="n"/>
      <c r="J73" s="5" t="n"/>
      <c r="K73" s="7">
        <f>IF($C73="","",IF($D73="特別管理",設定!$B$3,設定!$B$2)+$C73)</f>
        <v/>
      </c>
      <c r="L73" s="6" t="n"/>
      <c r="M73" s="7">
        <f>IF($L73="","",EDATE($L73,設定!$B$5*12))</f>
        <v/>
      </c>
      <c r="N73" s="7">
        <f>IF($C73="","",IF($D73="特別管理",設定!$B$3,設定!$B$2)+$C73)</f>
        <v/>
      </c>
      <c r="O73" s="6" t="n"/>
      <c r="P73" s="7">
        <f>IF($O73="","",EDATE($O73,設定!$B$5*12))</f>
        <v/>
      </c>
      <c r="Q73" s="7">
        <f>IF($C73="","",設定!$B$4+$C73)</f>
        <v/>
      </c>
      <c r="R73" s="6" t="n"/>
      <c r="S73" s="7">
        <f>IF($R73="","",EDATE($R73,設定!$B$5*12))</f>
        <v/>
      </c>
      <c r="T73" s="7">
        <f>IF($C73="","",EDATE($C73,設定!$B$5*12))</f>
        <v/>
      </c>
      <c r="U73" s="7">
        <f>IF(COUNT($M73,$P73,$S73,$T73)=0,"",MAX(IF($M73="",0,$M73),IF($P73="",0,$P73),IF($S73="",0,$S73),IF($T73="",0,$T73)))</f>
        <v/>
      </c>
      <c r="V73" s="6" t="n"/>
      <c r="W73" s="5" t="n"/>
      <c r="X73" s="7">
        <f>IF(AND($L73="",$K73&lt;&gt;"",設定!$B$10&gt;$K73),$K73+設定!$B$7,"")</f>
        <v/>
      </c>
      <c r="Y73" s="5" t="n"/>
      <c r="Z73" s="5" t="n"/>
      <c r="AA73" s="5" t="n"/>
      <c r="AB73" s="4">
        <f>IF(AH73=5,"完了",IF(AH73=4,"要確認：区分またはルート未設定",IF(AH73=3,IF(AND(設定!$B$10&gt;$K73,$L73=""),"B2票期限超過",IF(AND(設定!$B$10&gt;$N73,$O73=""),"D票期限超過","E票期限超過")),IF(AH73=2,IF(AND(設定!$B$11&gt;=$K73,$L73=""),"B2票期限間近",IF(AND(設定!$B$11&gt;=$N73,$O73=""),"D票期限間近","E票期限間近")),IF(AH73=1,"E票要確認","確認中")))))</f>
        <v/>
      </c>
      <c r="AC73" s="6" t="n"/>
      <c r="AD73" s="5" t="n"/>
      <c r="AE73" s="4">
        <f>IF($L73&lt;&gt;"","受領",IF($K73="","",IF(設定!$B$10&gt;$K73,"超過",IF(設定!$B$11&gt;=$K73,"間近","OK"))))</f>
        <v/>
      </c>
      <c r="AF73" s="4">
        <f>IF($O73&lt;&gt;"","受領",IF($N73="","",IF(設定!$B$10&gt;$N73,"超過",IF(設定!$B$11&gt;=$N73,"間近","OK"))))</f>
        <v/>
      </c>
      <c r="AG73" s="4">
        <f>IF($R73&lt;&gt;"","受領",IF($Q73="","",IF(設定!$B$10&gt;$Q73,"超過",IF(設定!$B$11&gt;=$Q73,"間近","OK"))))</f>
        <v/>
      </c>
      <c r="AH73" s="4">
        <f>IF($B73="",0,IF(($AA73="全票受領済み")+($L73&lt;&gt;"")*($O73&lt;&gt;"")*($R73&lt;&gt;""),5,IF(($D73="")+($I73="不明・要確認"),4,IF((設定!$B$10&gt;$K73)*($L73="")+(設定!$B$10&gt;$N73)*($O73="")+(設定!$B$10&gt;$Q73)*($R73=""),3,IF((設定!$B$11&gt;=$K73)*($L73="")+(設定!$B$11&gt;=$N73)*($O73="")+(設定!$B$11&gt;=$Q73)*($R73=""),2,IF($Q73="",1,0))))))</f>
        <v/>
      </c>
      <c r="AI73" s="8">
        <f>IFERROR(IF($AK73="","",$AK73+設定!$B$9),"")</f>
        <v/>
      </c>
      <c r="AJ73" s="4" t="n"/>
      <c r="AK73" s="7" t="n"/>
      <c r="AL73" s="4" t="n"/>
      <c r="AM73" s="4" t="n"/>
      <c r="AO73" s="8" t="n"/>
      <c r="AS73" s="8" t="n"/>
      <c r="AT73">
        <f>IFERROR(IF($B73="","",IF(COUNTIF($B$6:$B$305,$B73)&gt;1,"管理番号重複",IF(AND($C73="",OR($D73&lt;&gt;"",$L73&lt;&gt;"",$O73&lt;&gt;"",$R73&lt;&gt;"")),"交付日なしでデータあり",IF(OR(AND($L73&lt;&gt;"",$C73&lt;&gt;"",$L73&lt;$C73),AND($O73&lt;&gt;"",$C73&lt;&gt;"",$O73&lt;$C73),AND($R73&lt;&gt;"",$C73&lt;&gt;"",$R73&lt;$C73)),"交付日前の受領日",IF(OR(AND($L73&lt;&gt;"",$L73&gt;設定!$B$10),AND($O73&lt;&gt;"",$O73&gt;設定!$B$10),AND($R73&lt;&gt;"",$R73&gt;設定!$B$10)),"未来の受領日",IF(AND($AK73&lt;&gt;"",$C73&lt;&gt;"",$AK73&lt;$C73),"交付日前の照合日",IF(AND($AK73="",$AI73&lt;&gt;"","確認済み"),"受領前の照合",IF(AND($AI73="確認済み",$AK73=""),"照合済みで照合日なし",IF(AND($AI73="不備あり",$AR73=""),"不備ありで不備内容なし",IF(AND($L73&lt;&gt;"",$O73&lt;&gt;"",$R73&lt;&gt;"",$AT73="未着対応中"),"全票受領で未着対応中",IF($I73="不明・要確認","ルート不明",IF($J73="","保管場所なし",IF($Z73="","担当者なし",""))))))))))))),"")</f>
        <v/>
      </c>
      <c r="AU73" s="8" t="n"/>
    </row>
    <row r="74">
      <c r="A74" s="4">
        <f>IF($B74="","",ROW()-5)</f>
        <v/>
      </c>
      <c r="B74" s="5" t="n"/>
      <c r="C74" s="6" t="n"/>
      <c r="D74" s="5" t="n"/>
      <c r="E74" s="5" t="n"/>
      <c r="F74" s="5" t="n"/>
      <c r="G74" s="5" t="n"/>
      <c r="H74" s="5" t="n"/>
      <c r="I74" s="5" t="n"/>
      <c r="J74" s="5" t="n"/>
      <c r="K74" s="7">
        <f>IF($C74="","",IF($D74="特別管理",設定!$B$3,設定!$B$2)+$C74)</f>
        <v/>
      </c>
      <c r="L74" s="6" t="n"/>
      <c r="M74" s="7">
        <f>IF($L74="","",EDATE($L74,設定!$B$5*12))</f>
        <v/>
      </c>
      <c r="N74" s="7">
        <f>IF($C74="","",IF($D74="特別管理",設定!$B$3,設定!$B$2)+$C74)</f>
        <v/>
      </c>
      <c r="O74" s="6" t="n"/>
      <c r="P74" s="7">
        <f>IF($O74="","",EDATE($O74,設定!$B$5*12))</f>
        <v/>
      </c>
      <c r="Q74" s="7">
        <f>IF($C74="","",設定!$B$4+$C74)</f>
        <v/>
      </c>
      <c r="R74" s="6" t="n"/>
      <c r="S74" s="7">
        <f>IF($R74="","",EDATE($R74,設定!$B$5*12))</f>
        <v/>
      </c>
      <c r="T74" s="7">
        <f>IF($C74="","",EDATE($C74,設定!$B$5*12))</f>
        <v/>
      </c>
      <c r="U74" s="7">
        <f>IF(COUNT($M74,$P74,$S74,$T74)=0,"",MAX(IF($M74="",0,$M74),IF($P74="",0,$P74),IF($S74="",0,$S74),IF($T74="",0,$T74)))</f>
        <v/>
      </c>
      <c r="V74" s="6" t="n"/>
      <c r="W74" s="5" t="n"/>
      <c r="X74" s="7">
        <f>IF(AND($L74="",$K74&lt;&gt;"",設定!$B$10&gt;$K74),$K74+設定!$B$7,"")</f>
        <v/>
      </c>
      <c r="Y74" s="5" t="n"/>
      <c r="Z74" s="5" t="n"/>
      <c r="AA74" s="5" t="n"/>
      <c r="AB74" s="4">
        <f>IF(AH74=5,"完了",IF(AH74=4,"要確認：区分またはルート未設定",IF(AH74=3,IF(AND(設定!$B$10&gt;$K74,$L74=""),"B2票期限超過",IF(AND(設定!$B$10&gt;$N74,$O74=""),"D票期限超過","E票期限超過")),IF(AH74=2,IF(AND(設定!$B$11&gt;=$K74,$L74=""),"B2票期限間近",IF(AND(設定!$B$11&gt;=$N74,$O74=""),"D票期限間近","E票期限間近")),IF(AH74=1,"E票要確認","確認中")))))</f>
        <v/>
      </c>
      <c r="AC74" s="6" t="n"/>
      <c r="AD74" s="5" t="n"/>
      <c r="AE74" s="4">
        <f>IF($L74&lt;&gt;"","受領",IF($K74="","",IF(設定!$B$10&gt;$K74,"超過",IF(設定!$B$11&gt;=$K74,"間近","OK"))))</f>
        <v/>
      </c>
      <c r="AF74" s="4">
        <f>IF($O74&lt;&gt;"","受領",IF($N74="","",IF(設定!$B$10&gt;$N74,"超過",IF(設定!$B$11&gt;=$N74,"間近","OK"))))</f>
        <v/>
      </c>
      <c r="AG74" s="4">
        <f>IF($R74&lt;&gt;"","受領",IF($Q74="","",IF(設定!$B$10&gt;$Q74,"超過",IF(設定!$B$11&gt;=$Q74,"間近","OK"))))</f>
        <v/>
      </c>
      <c r="AH74" s="4">
        <f>IF($B74="",0,IF(($AA74="全票受領済み")+($L74&lt;&gt;"")*($O74&lt;&gt;"")*($R74&lt;&gt;""),5,IF(($D74="")+($I74="不明・要確認"),4,IF((設定!$B$10&gt;$K74)*($L74="")+(設定!$B$10&gt;$N74)*($O74="")+(設定!$B$10&gt;$Q74)*($R74=""),3,IF((設定!$B$11&gt;=$K74)*($L74="")+(設定!$B$11&gt;=$N74)*($O74="")+(設定!$B$11&gt;=$Q74)*($R74=""),2,IF($Q74="",1,0))))))</f>
        <v/>
      </c>
      <c r="AI74" s="8">
        <f>IFERROR(IF($AK74="","",$AK74+設定!$B$9),"")</f>
        <v/>
      </c>
      <c r="AJ74" s="4" t="n"/>
      <c r="AK74" s="7" t="n"/>
      <c r="AL74" s="4" t="n"/>
      <c r="AM74" s="4" t="n"/>
      <c r="AO74" s="8" t="n"/>
      <c r="AS74" s="8" t="n"/>
      <c r="AT74">
        <f>IFERROR(IF($B74="","",IF(COUNTIF($B$6:$B$305,$B74)&gt;1,"管理番号重複",IF(AND($C74="",OR($D74&lt;&gt;"",$L74&lt;&gt;"",$O74&lt;&gt;"",$R74&lt;&gt;"")),"交付日なしでデータあり",IF(OR(AND($L74&lt;&gt;"",$C74&lt;&gt;"",$L74&lt;$C74),AND($O74&lt;&gt;"",$C74&lt;&gt;"",$O74&lt;$C74),AND($R74&lt;&gt;"",$C74&lt;&gt;"",$R74&lt;$C74)),"交付日前の受領日",IF(OR(AND($L74&lt;&gt;"",$L74&gt;設定!$B$10),AND($O74&lt;&gt;"",$O74&gt;設定!$B$10),AND($R74&lt;&gt;"",$R74&gt;設定!$B$10)),"未来の受領日",IF(AND($AK74&lt;&gt;"",$C74&lt;&gt;"",$AK74&lt;$C74),"交付日前の照合日",IF(AND($AK74="",$AI74&lt;&gt;"","確認済み"),"受領前の照合",IF(AND($AI74="確認済み",$AK74=""),"照合済みで照合日なし",IF(AND($AI74="不備あり",$AR74=""),"不備ありで不備内容なし",IF(AND($L74&lt;&gt;"",$O74&lt;&gt;"",$R74&lt;&gt;"",$AT74="未着対応中"),"全票受領で未着対応中",IF($I74="不明・要確認","ルート不明",IF($J74="","保管場所なし",IF($Z74="","担当者なし",""))))))))))))),"")</f>
        <v/>
      </c>
      <c r="AU74" s="8" t="n"/>
    </row>
    <row r="75">
      <c r="A75" s="4">
        <f>IF($B75="","",ROW()-5)</f>
        <v/>
      </c>
      <c r="B75" s="5" t="n"/>
      <c r="C75" s="6" t="n"/>
      <c r="D75" s="5" t="n"/>
      <c r="E75" s="5" t="n"/>
      <c r="F75" s="5" t="n"/>
      <c r="G75" s="5" t="n"/>
      <c r="H75" s="5" t="n"/>
      <c r="I75" s="5" t="n"/>
      <c r="J75" s="5" t="n"/>
      <c r="K75" s="7">
        <f>IF($C75="","",IF($D75="特別管理",設定!$B$3,設定!$B$2)+$C75)</f>
        <v/>
      </c>
      <c r="L75" s="6" t="n"/>
      <c r="M75" s="7">
        <f>IF($L75="","",EDATE($L75,設定!$B$5*12))</f>
        <v/>
      </c>
      <c r="N75" s="7">
        <f>IF($C75="","",IF($D75="特別管理",設定!$B$3,設定!$B$2)+$C75)</f>
        <v/>
      </c>
      <c r="O75" s="6" t="n"/>
      <c r="P75" s="7">
        <f>IF($O75="","",EDATE($O75,設定!$B$5*12))</f>
        <v/>
      </c>
      <c r="Q75" s="7">
        <f>IF($C75="","",設定!$B$4+$C75)</f>
        <v/>
      </c>
      <c r="R75" s="6" t="n"/>
      <c r="S75" s="7">
        <f>IF($R75="","",EDATE($R75,設定!$B$5*12))</f>
        <v/>
      </c>
      <c r="T75" s="7">
        <f>IF($C75="","",EDATE($C75,設定!$B$5*12))</f>
        <v/>
      </c>
      <c r="U75" s="7">
        <f>IF(COUNT($M75,$P75,$S75,$T75)=0,"",MAX(IF($M75="",0,$M75),IF($P75="",0,$P75),IF($S75="",0,$S75),IF($T75="",0,$T75)))</f>
        <v/>
      </c>
      <c r="V75" s="6" t="n"/>
      <c r="W75" s="5" t="n"/>
      <c r="X75" s="7">
        <f>IF(AND($L75="",$K75&lt;&gt;"",設定!$B$10&gt;$K75),$K75+設定!$B$7,"")</f>
        <v/>
      </c>
      <c r="Y75" s="5" t="n"/>
      <c r="Z75" s="5" t="n"/>
      <c r="AA75" s="5" t="n"/>
      <c r="AB75" s="4">
        <f>IF(AH75=5,"完了",IF(AH75=4,"要確認：区分またはルート未設定",IF(AH75=3,IF(AND(設定!$B$10&gt;$K75,$L75=""),"B2票期限超過",IF(AND(設定!$B$10&gt;$N75,$O75=""),"D票期限超過","E票期限超過")),IF(AH75=2,IF(AND(設定!$B$11&gt;=$K75,$L75=""),"B2票期限間近",IF(AND(設定!$B$11&gt;=$N75,$O75=""),"D票期限間近","E票期限間近")),IF(AH75=1,"E票要確認","確認中")))))</f>
        <v/>
      </c>
      <c r="AC75" s="6" t="n"/>
      <c r="AD75" s="5" t="n"/>
      <c r="AE75" s="4">
        <f>IF($L75&lt;&gt;"","受領",IF($K75="","",IF(設定!$B$10&gt;$K75,"超過",IF(設定!$B$11&gt;=$K75,"間近","OK"))))</f>
        <v/>
      </c>
      <c r="AF75" s="4">
        <f>IF($O75&lt;&gt;"","受領",IF($N75="","",IF(設定!$B$10&gt;$N75,"超過",IF(設定!$B$11&gt;=$N75,"間近","OK"))))</f>
        <v/>
      </c>
      <c r="AG75" s="4">
        <f>IF($R75&lt;&gt;"","受領",IF($Q75="","",IF(設定!$B$10&gt;$Q75,"超過",IF(設定!$B$11&gt;=$Q75,"間近","OK"))))</f>
        <v/>
      </c>
      <c r="AH75" s="4">
        <f>IF($B75="",0,IF(($AA75="全票受領済み")+($L75&lt;&gt;"")*($O75&lt;&gt;"")*($R75&lt;&gt;""),5,IF(($D75="")+($I75="不明・要確認"),4,IF((設定!$B$10&gt;$K75)*($L75="")+(設定!$B$10&gt;$N75)*($O75="")+(設定!$B$10&gt;$Q75)*($R75=""),3,IF((設定!$B$11&gt;=$K75)*($L75="")+(設定!$B$11&gt;=$N75)*($O75="")+(設定!$B$11&gt;=$Q75)*($R75=""),2,IF($Q75="",1,0))))))</f>
        <v/>
      </c>
      <c r="AI75" s="8">
        <f>IFERROR(IF($AK75="","",$AK75+設定!$B$9),"")</f>
        <v/>
      </c>
      <c r="AJ75" s="4" t="n"/>
      <c r="AK75" s="7" t="n"/>
      <c r="AL75" s="4" t="n"/>
      <c r="AM75" s="4" t="n"/>
      <c r="AO75" s="8" t="n"/>
      <c r="AS75" s="8" t="n"/>
      <c r="AT75">
        <f>IFERROR(IF($B75="","",IF(COUNTIF($B$6:$B$305,$B75)&gt;1,"管理番号重複",IF(AND($C75="",OR($D75&lt;&gt;"",$L75&lt;&gt;"",$O75&lt;&gt;"",$R75&lt;&gt;"")),"交付日なしでデータあり",IF(OR(AND($L75&lt;&gt;"",$C75&lt;&gt;"",$L75&lt;$C75),AND($O75&lt;&gt;"",$C75&lt;&gt;"",$O75&lt;$C75),AND($R75&lt;&gt;"",$C75&lt;&gt;"",$R75&lt;$C75)),"交付日前の受領日",IF(OR(AND($L75&lt;&gt;"",$L75&gt;設定!$B$10),AND($O75&lt;&gt;"",$O75&gt;設定!$B$10),AND($R75&lt;&gt;"",$R75&gt;設定!$B$10)),"未来の受領日",IF(AND($AK75&lt;&gt;"",$C75&lt;&gt;"",$AK75&lt;$C75),"交付日前の照合日",IF(AND($AK75="",$AI75&lt;&gt;"","確認済み"),"受領前の照合",IF(AND($AI75="確認済み",$AK75=""),"照合済みで照合日なし",IF(AND($AI75="不備あり",$AR75=""),"不備ありで不備内容なし",IF(AND($L75&lt;&gt;"",$O75&lt;&gt;"",$R75&lt;&gt;"",$AT75="未着対応中"),"全票受領で未着対応中",IF($I75="不明・要確認","ルート不明",IF($J75="","保管場所なし",IF($Z75="","担当者なし",""))))))))))))),"")</f>
        <v/>
      </c>
      <c r="AU75" s="8" t="n"/>
    </row>
    <row r="76">
      <c r="A76" s="4">
        <f>IF($B76="","",ROW()-5)</f>
        <v/>
      </c>
      <c r="B76" s="5" t="n"/>
      <c r="C76" s="6" t="n"/>
      <c r="D76" s="5" t="n"/>
      <c r="E76" s="5" t="n"/>
      <c r="F76" s="5" t="n"/>
      <c r="G76" s="5" t="n"/>
      <c r="H76" s="5" t="n"/>
      <c r="I76" s="5" t="n"/>
      <c r="J76" s="5" t="n"/>
      <c r="K76" s="7">
        <f>IF($C76="","",IF($D76="特別管理",設定!$B$3,設定!$B$2)+$C76)</f>
        <v/>
      </c>
      <c r="L76" s="6" t="n"/>
      <c r="M76" s="7">
        <f>IF($L76="","",EDATE($L76,設定!$B$5*12))</f>
        <v/>
      </c>
      <c r="N76" s="7">
        <f>IF($C76="","",IF($D76="特別管理",設定!$B$3,設定!$B$2)+$C76)</f>
        <v/>
      </c>
      <c r="O76" s="6" t="n"/>
      <c r="P76" s="7">
        <f>IF($O76="","",EDATE($O76,設定!$B$5*12))</f>
        <v/>
      </c>
      <c r="Q76" s="7">
        <f>IF($C76="","",設定!$B$4+$C76)</f>
        <v/>
      </c>
      <c r="R76" s="6" t="n"/>
      <c r="S76" s="7">
        <f>IF($R76="","",EDATE($R76,設定!$B$5*12))</f>
        <v/>
      </c>
      <c r="T76" s="7">
        <f>IF($C76="","",EDATE($C76,設定!$B$5*12))</f>
        <v/>
      </c>
      <c r="U76" s="7">
        <f>IF(COUNT($M76,$P76,$S76,$T76)=0,"",MAX(IF($M76="",0,$M76),IF($P76="",0,$P76),IF($S76="",0,$S76),IF($T76="",0,$T76)))</f>
        <v/>
      </c>
      <c r="V76" s="6" t="n"/>
      <c r="W76" s="5" t="n"/>
      <c r="X76" s="7">
        <f>IF(AND($L76="",$K76&lt;&gt;"",設定!$B$10&gt;$K76),$K76+設定!$B$7,"")</f>
        <v/>
      </c>
      <c r="Y76" s="5" t="n"/>
      <c r="Z76" s="5" t="n"/>
      <c r="AA76" s="5" t="n"/>
      <c r="AB76" s="4">
        <f>IF(AH76=5,"完了",IF(AH76=4,"要確認：区分またはルート未設定",IF(AH76=3,IF(AND(設定!$B$10&gt;$K76,$L76=""),"B2票期限超過",IF(AND(設定!$B$10&gt;$N76,$O76=""),"D票期限超過","E票期限超過")),IF(AH76=2,IF(AND(設定!$B$11&gt;=$K76,$L76=""),"B2票期限間近",IF(AND(設定!$B$11&gt;=$N76,$O76=""),"D票期限間近","E票期限間近")),IF(AH76=1,"E票要確認","確認中")))))</f>
        <v/>
      </c>
      <c r="AC76" s="6" t="n"/>
      <c r="AD76" s="5" t="n"/>
      <c r="AE76" s="4">
        <f>IF($L76&lt;&gt;"","受領",IF($K76="","",IF(設定!$B$10&gt;$K76,"超過",IF(設定!$B$11&gt;=$K76,"間近","OK"))))</f>
        <v/>
      </c>
      <c r="AF76" s="4">
        <f>IF($O76&lt;&gt;"","受領",IF($N76="","",IF(設定!$B$10&gt;$N76,"超過",IF(設定!$B$11&gt;=$N76,"間近","OK"))))</f>
        <v/>
      </c>
      <c r="AG76" s="4">
        <f>IF($R76&lt;&gt;"","受領",IF($Q76="","",IF(設定!$B$10&gt;$Q76,"超過",IF(設定!$B$11&gt;=$Q76,"間近","OK"))))</f>
        <v/>
      </c>
      <c r="AH76" s="4">
        <f>IF($B76="",0,IF(($AA76="全票受領済み")+($L76&lt;&gt;"")*($O76&lt;&gt;"")*($R76&lt;&gt;""),5,IF(($D76="")+($I76="不明・要確認"),4,IF((設定!$B$10&gt;$K76)*($L76="")+(設定!$B$10&gt;$N76)*($O76="")+(設定!$B$10&gt;$Q76)*($R76=""),3,IF((設定!$B$11&gt;=$K76)*($L76="")+(設定!$B$11&gt;=$N76)*($O76="")+(設定!$B$11&gt;=$Q76)*($R76=""),2,IF($Q76="",1,0))))))</f>
        <v/>
      </c>
      <c r="AI76" s="8">
        <f>IFERROR(IF($AK76="","",$AK76+設定!$B$9),"")</f>
        <v/>
      </c>
      <c r="AJ76" s="4" t="n"/>
      <c r="AK76" s="7" t="n"/>
      <c r="AL76" s="4" t="n"/>
      <c r="AM76" s="4" t="n"/>
      <c r="AO76" s="8" t="n"/>
      <c r="AS76" s="8" t="n"/>
      <c r="AT76">
        <f>IFERROR(IF($B76="","",IF(COUNTIF($B$6:$B$305,$B76)&gt;1,"管理番号重複",IF(AND($C76="",OR($D76&lt;&gt;"",$L76&lt;&gt;"",$O76&lt;&gt;"",$R76&lt;&gt;"")),"交付日なしでデータあり",IF(OR(AND($L76&lt;&gt;"",$C76&lt;&gt;"",$L76&lt;$C76),AND($O76&lt;&gt;"",$C76&lt;&gt;"",$O76&lt;$C76),AND($R76&lt;&gt;"",$C76&lt;&gt;"",$R76&lt;$C76)),"交付日前の受領日",IF(OR(AND($L76&lt;&gt;"",$L76&gt;設定!$B$10),AND($O76&lt;&gt;"",$O76&gt;設定!$B$10),AND($R76&lt;&gt;"",$R76&gt;設定!$B$10)),"未来の受領日",IF(AND($AK76&lt;&gt;"",$C76&lt;&gt;"",$AK76&lt;$C76),"交付日前の照合日",IF(AND($AK76="",$AI76&lt;&gt;"","確認済み"),"受領前の照合",IF(AND($AI76="確認済み",$AK76=""),"照合済みで照合日なし",IF(AND($AI76="不備あり",$AR76=""),"不備ありで不備内容なし",IF(AND($L76&lt;&gt;"",$O76&lt;&gt;"",$R76&lt;&gt;"",$AT76="未着対応中"),"全票受領で未着対応中",IF($I76="不明・要確認","ルート不明",IF($J76="","保管場所なし",IF($Z76="","担当者なし",""))))))))))))),"")</f>
        <v/>
      </c>
      <c r="AU76" s="8" t="n"/>
    </row>
    <row r="77">
      <c r="A77" s="4">
        <f>IF($B77="","",ROW()-5)</f>
        <v/>
      </c>
      <c r="B77" s="5" t="n"/>
      <c r="C77" s="6" t="n"/>
      <c r="D77" s="5" t="n"/>
      <c r="E77" s="5" t="n"/>
      <c r="F77" s="5" t="n"/>
      <c r="G77" s="5" t="n"/>
      <c r="H77" s="5" t="n"/>
      <c r="I77" s="5" t="n"/>
      <c r="J77" s="5" t="n"/>
      <c r="K77" s="7">
        <f>IF($C77="","",IF($D77="特別管理",設定!$B$3,設定!$B$2)+$C77)</f>
        <v/>
      </c>
      <c r="L77" s="6" t="n"/>
      <c r="M77" s="7">
        <f>IF($L77="","",EDATE($L77,設定!$B$5*12))</f>
        <v/>
      </c>
      <c r="N77" s="7">
        <f>IF($C77="","",IF($D77="特別管理",設定!$B$3,設定!$B$2)+$C77)</f>
        <v/>
      </c>
      <c r="O77" s="6" t="n"/>
      <c r="P77" s="7">
        <f>IF($O77="","",EDATE($O77,設定!$B$5*12))</f>
        <v/>
      </c>
      <c r="Q77" s="7">
        <f>IF($C77="","",設定!$B$4+$C77)</f>
        <v/>
      </c>
      <c r="R77" s="6" t="n"/>
      <c r="S77" s="7">
        <f>IF($R77="","",EDATE($R77,設定!$B$5*12))</f>
        <v/>
      </c>
      <c r="T77" s="7">
        <f>IF($C77="","",EDATE($C77,設定!$B$5*12))</f>
        <v/>
      </c>
      <c r="U77" s="7">
        <f>IF(COUNT($M77,$P77,$S77,$T77)=0,"",MAX(IF($M77="",0,$M77),IF($P77="",0,$P77),IF($S77="",0,$S77),IF($T77="",0,$T77)))</f>
        <v/>
      </c>
      <c r="V77" s="6" t="n"/>
      <c r="W77" s="5" t="n"/>
      <c r="X77" s="7">
        <f>IF(AND($L77="",$K77&lt;&gt;"",設定!$B$10&gt;$K77),$K77+設定!$B$7,"")</f>
        <v/>
      </c>
      <c r="Y77" s="5" t="n"/>
      <c r="Z77" s="5" t="n"/>
      <c r="AA77" s="5" t="n"/>
      <c r="AB77" s="4">
        <f>IF(AH77=5,"完了",IF(AH77=4,"要確認：区分またはルート未設定",IF(AH77=3,IF(AND(設定!$B$10&gt;$K77,$L77=""),"B2票期限超過",IF(AND(設定!$B$10&gt;$N77,$O77=""),"D票期限超過","E票期限超過")),IF(AH77=2,IF(AND(設定!$B$11&gt;=$K77,$L77=""),"B2票期限間近",IF(AND(設定!$B$11&gt;=$N77,$O77=""),"D票期限間近","E票期限間近")),IF(AH77=1,"E票要確認","確認中")))))</f>
        <v/>
      </c>
      <c r="AC77" s="6" t="n"/>
      <c r="AD77" s="5" t="n"/>
      <c r="AE77" s="4">
        <f>IF($L77&lt;&gt;"","受領",IF($K77="","",IF(設定!$B$10&gt;$K77,"超過",IF(設定!$B$11&gt;=$K77,"間近","OK"))))</f>
        <v/>
      </c>
      <c r="AF77" s="4">
        <f>IF($O77&lt;&gt;"","受領",IF($N77="","",IF(設定!$B$10&gt;$N77,"超過",IF(設定!$B$11&gt;=$N77,"間近","OK"))))</f>
        <v/>
      </c>
      <c r="AG77" s="4">
        <f>IF($R77&lt;&gt;"","受領",IF($Q77="","",IF(設定!$B$10&gt;$Q77,"超過",IF(設定!$B$11&gt;=$Q77,"間近","OK"))))</f>
        <v/>
      </c>
      <c r="AH77" s="4">
        <f>IF($B77="",0,IF(($AA77="全票受領済み")+($L77&lt;&gt;"")*($O77&lt;&gt;"")*($R77&lt;&gt;""),5,IF(($D77="")+($I77="不明・要確認"),4,IF((設定!$B$10&gt;$K77)*($L77="")+(設定!$B$10&gt;$N77)*($O77="")+(設定!$B$10&gt;$Q77)*($R77=""),3,IF((設定!$B$11&gt;=$K77)*($L77="")+(設定!$B$11&gt;=$N77)*($O77="")+(設定!$B$11&gt;=$Q77)*($R77=""),2,IF($Q77="",1,0))))))</f>
        <v/>
      </c>
      <c r="AI77" s="8">
        <f>IFERROR(IF($AK77="","",$AK77+設定!$B$9),"")</f>
        <v/>
      </c>
      <c r="AJ77" s="4" t="n"/>
      <c r="AK77" s="7" t="n"/>
      <c r="AL77" s="4" t="n"/>
      <c r="AM77" s="4" t="n"/>
      <c r="AO77" s="8" t="n"/>
      <c r="AS77" s="8" t="n"/>
      <c r="AT77">
        <f>IFERROR(IF($B77="","",IF(COUNTIF($B$6:$B$305,$B77)&gt;1,"管理番号重複",IF(AND($C77="",OR($D77&lt;&gt;"",$L77&lt;&gt;"",$O77&lt;&gt;"",$R77&lt;&gt;"")),"交付日なしでデータあり",IF(OR(AND($L77&lt;&gt;"",$C77&lt;&gt;"",$L77&lt;$C77),AND($O77&lt;&gt;"",$C77&lt;&gt;"",$O77&lt;$C77),AND($R77&lt;&gt;"",$C77&lt;&gt;"",$R77&lt;$C77)),"交付日前の受領日",IF(OR(AND($L77&lt;&gt;"",$L77&gt;設定!$B$10),AND($O77&lt;&gt;"",$O77&gt;設定!$B$10),AND($R77&lt;&gt;"",$R77&gt;設定!$B$10)),"未来の受領日",IF(AND($AK77&lt;&gt;"",$C77&lt;&gt;"",$AK77&lt;$C77),"交付日前の照合日",IF(AND($AK77="",$AI77&lt;&gt;"","確認済み"),"受領前の照合",IF(AND($AI77="確認済み",$AK77=""),"照合済みで照合日なし",IF(AND($AI77="不備あり",$AR77=""),"不備ありで不備内容なし",IF(AND($L77&lt;&gt;"",$O77&lt;&gt;"",$R77&lt;&gt;"",$AT77="未着対応中"),"全票受領で未着対応中",IF($I77="不明・要確認","ルート不明",IF($J77="","保管場所なし",IF($Z77="","担当者なし",""))))))))))))),"")</f>
        <v/>
      </c>
      <c r="AU77" s="8" t="n"/>
    </row>
    <row r="78">
      <c r="A78" s="4">
        <f>IF($B78="","",ROW()-5)</f>
        <v/>
      </c>
      <c r="B78" s="5" t="n"/>
      <c r="C78" s="6" t="n"/>
      <c r="D78" s="5" t="n"/>
      <c r="E78" s="5" t="n"/>
      <c r="F78" s="5" t="n"/>
      <c r="G78" s="5" t="n"/>
      <c r="H78" s="5" t="n"/>
      <c r="I78" s="5" t="n"/>
      <c r="J78" s="5" t="n"/>
      <c r="K78" s="7">
        <f>IF($C78="","",IF($D78="特別管理",設定!$B$3,設定!$B$2)+$C78)</f>
        <v/>
      </c>
      <c r="L78" s="6" t="n"/>
      <c r="M78" s="7">
        <f>IF($L78="","",EDATE($L78,設定!$B$5*12))</f>
        <v/>
      </c>
      <c r="N78" s="7">
        <f>IF($C78="","",IF($D78="特別管理",設定!$B$3,設定!$B$2)+$C78)</f>
        <v/>
      </c>
      <c r="O78" s="6" t="n"/>
      <c r="P78" s="7">
        <f>IF($O78="","",EDATE($O78,設定!$B$5*12))</f>
        <v/>
      </c>
      <c r="Q78" s="7">
        <f>IF($C78="","",設定!$B$4+$C78)</f>
        <v/>
      </c>
      <c r="R78" s="6" t="n"/>
      <c r="S78" s="7">
        <f>IF($R78="","",EDATE($R78,設定!$B$5*12))</f>
        <v/>
      </c>
      <c r="T78" s="7">
        <f>IF($C78="","",EDATE($C78,設定!$B$5*12))</f>
        <v/>
      </c>
      <c r="U78" s="7">
        <f>IF(COUNT($M78,$P78,$S78,$T78)=0,"",MAX(IF($M78="",0,$M78),IF($P78="",0,$P78),IF($S78="",0,$S78),IF($T78="",0,$T78)))</f>
        <v/>
      </c>
      <c r="V78" s="6" t="n"/>
      <c r="W78" s="5" t="n"/>
      <c r="X78" s="7">
        <f>IF(AND($L78="",$K78&lt;&gt;"",設定!$B$10&gt;$K78),$K78+設定!$B$7,"")</f>
        <v/>
      </c>
      <c r="Y78" s="5" t="n"/>
      <c r="Z78" s="5" t="n"/>
      <c r="AA78" s="5" t="n"/>
      <c r="AB78" s="4">
        <f>IF(AH78=5,"完了",IF(AH78=4,"要確認：区分またはルート未設定",IF(AH78=3,IF(AND(設定!$B$10&gt;$K78,$L78=""),"B2票期限超過",IF(AND(設定!$B$10&gt;$N78,$O78=""),"D票期限超過","E票期限超過")),IF(AH78=2,IF(AND(設定!$B$11&gt;=$K78,$L78=""),"B2票期限間近",IF(AND(設定!$B$11&gt;=$N78,$O78=""),"D票期限間近","E票期限間近")),IF(AH78=1,"E票要確認","確認中")))))</f>
        <v/>
      </c>
      <c r="AC78" s="6" t="n"/>
      <c r="AD78" s="5" t="n"/>
      <c r="AE78" s="4">
        <f>IF($L78&lt;&gt;"","受領",IF($K78="","",IF(設定!$B$10&gt;$K78,"超過",IF(設定!$B$11&gt;=$K78,"間近","OK"))))</f>
        <v/>
      </c>
      <c r="AF78" s="4">
        <f>IF($O78&lt;&gt;"","受領",IF($N78="","",IF(設定!$B$10&gt;$N78,"超過",IF(設定!$B$11&gt;=$N78,"間近","OK"))))</f>
        <v/>
      </c>
      <c r="AG78" s="4">
        <f>IF($R78&lt;&gt;"","受領",IF($Q78="","",IF(設定!$B$10&gt;$Q78,"超過",IF(設定!$B$11&gt;=$Q78,"間近","OK"))))</f>
        <v/>
      </c>
      <c r="AH78" s="4">
        <f>IF($B78="",0,IF(($AA78="全票受領済み")+($L78&lt;&gt;"")*($O78&lt;&gt;"")*($R78&lt;&gt;""),5,IF(($D78="")+($I78="不明・要確認"),4,IF((設定!$B$10&gt;$K78)*($L78="")+(設定!$B$10&gt;$N78)*($O78="")+(設定!$B$10&gt;$Q78)*($R78=""),3,IF((設定!$B$11&gt;=$K78)*($L78="")+(設定!$B$11&gt;=$N78)*($O78="")+(設定!$B$11&gt;=$Q78)*($R78=""),2,IF($Q78="",1,0))))))</f>
        <v/>
      </c>
      <c r="AI78" s="8">
        <f>IFERROR(IF($AK78="","",$AK78+設定!$B$9),"")</f>
        <v/>
      </c>
      <c r="AJ78" s="4" t="n"/>
      <c r="AK78" s="7" t="n"/>
      <c r="AL78" s="4" t="n"/>
      <c r="AM78" s="4" t="n"/>
      <c r="AO78" s="8" t="n"/>
      <c r="AS78" s="8" t="n"/>
      <c r="AT78">
        <f>IFERROR(IF($B78="","",IF(COUNTIF($B$6:$B$305,$B78)&gt;1,"管理番号重複",IF(AND($C78="",OR($D78&lt;&gt;"",$L78&lt;&gt;"",$O78&lt;&gt;"",$R78&lt;&gt;"")),"交付日なしでデータあり",IF(OR(AND($L78&lt;&gt;"",$C78&lt;&gt;"",$L78&lt;$C78),AND($O78&lt;&gt;"",$C78&lt;&gt;"",$O78&lt;$C78),AND($R78&lt;&gt;"",$C78&lt;&gt;"",$R78&lt;$C78)),"交付日前の受領日",IF(OR(AND($L78&lt;&gt;"",$L78&gt;設定!$B$10),AND($O78&lt;&gt;"",$O78&gt;設定!$B$10),AND($R78&lt;&gt;"",$R78&gt;設定!$B$10)),"未来の受領日",IF(AND($AK78&lt;&gt;"",$C78&lt;&gt;"",$AK78&lt;$C78),"交付日前の照合日",IF(AND($AK78="",$AI78&lt;&gt;"","確認済み"),"受領前の照合",IF(AND($AI78="確認済み",$AK78=""),"照合済みで照合日なし",IF(AND($AI78="不備あり",$AR78=""),"不備ありで不備内容なし",IF(AND($L78&lt;&gt;"",$O78&lt;&gt;"",$R78&lt;&gt;"",$AT78="未着対応中"),"全票受領で未着対応中",IF($I78="不明・要確認","ルート不明",IF($J78="","保管場所なし",IF($Z78="","担当者なし",""))))))))))))),"")</f>
        <v/>
      </c>
      <c r="AU78" s="8" t="n"/>
    </row>
    <row r="79">
      <c r="A79" s="4">
        <f>IF($B79="","",ROW()-5)</f>
        <v/>
      </c>
      <c r="B79" s="5" t="n"/>
      <c r="C79" s="6" t="n"/>
      <c r="D79" s="5" t="n"/>
      <c r="E79" s="5" t="n"/>
      <c r="F79" s="5" t="n"/>
      <c r="G79" s="5" t="n"/>
      <c r="H79" s="5" t="n"/>
      <c r="I79" s="5" t="n"/>
      <c r="J79" s="5" t="n"/>
      <c r="K79" s="7">
        <f>IF($C79="","",IF($D79="特別管理",設定!$B$3,設定!$B$2)+$C79)</f>
        <v/>
      </c>
      <c r="L79" s="6" t="n"/>
      <c r="M79" s="7">
        <f>IF($L79="","",EDATE($L79,設定!$B$5*12))</f>
        <v/>
      </c>
      <c r="N79" s="7">
        <f>IF($C79="","",IF($D79="特別管理",設定!$B$3,設定!$B$2)+$C79)</f>
        <v/>
      </c>
      <c r="O79" s="6" t="n"/>
      <c r="P79" s="7">
        <f>IF($O79="","",EDATE($O79,設定!$B$5*12))</f>
        <v/>
      </c>
      <c r="Q79" s="7">
        <f>IF($C79="","",設定!$B$4+$C79)</f>
        <v/>
      </c>
      <c r="R79" s="6" t="n"/>
      <c r="S79" s="7">
        <f>IF($R79="","",EDATE($R79,設定!$B$5*12))</f>
        <v/>
      </c>
      <c r="T79" s="7">
        <f>IF($C79="","",EDATE($C79,設定!$B$5*12))</f>
        <v/>
      </c>
      <c r="U79" s="7">
        <f>IF(COUNT($M79,$P79,$S79,$T79)=0,"",MAX(IF($M79="",0,$M79),IF($P79="",0,$P79),IF($S79="",0,$S79),IF($T79="",0,$T79)))</f>
        <v/>
      </c>
      <c r="V79" s="6" t="n"/>
      <c r="W79" s="5" t="n"/>
      <c r="X79" s="7">
        <f>IF(AND($L79="",$K79&lt;&gt;"",設定!$B$10&gt;$K79),$K79+設定!$B$7,"")</f>
        <v/>
      </c>
      <c r="Y79" s="5" t="n"/>
      <c r="Z79" s="5" t="n"/>
      <c r="AA79" s="5" t="n"/>
      <c r="AB79" s="4">
        <f>IF(AH79=5,"完了",IF(AH79=4,"要確認：区分またはルート未設定",IF(AH79=3,IF(AND(設定!$B$10&gt;$K79,$L79=""),"B2票期限超過",IF(AND(設定!$B$10&gt;$N79,$O79=""),"D票期限超過","E票期限超過")),IF(AH79=2,IF(AND(設定!$B$11&gt;=$K79,$L79=""),"B2票期限間近",IF(AND(設定!$B$11&gt;=$N79,$O79=""),"D票期限間近","E票期限間近")),IF(AH79=1,"E票要確認","確認中")))))</f>
        <v/>
      </c>
      <c r="AC79" s="6" t="n"/>
      <c r="AD79" s="5" t="n"/>
      <c r="AE79" s="4">
        <f>IF($L79&lt;&gt;"","受領",IF($K79="","",IF(設定!$B$10&gt;$K79,"超過",IF(設定!$B$11&gt;=$K79,"間近","OK"))))</f>
        <v/>
      </c>
      <c r="AF79" s="4">
        <f>IF($O79&lt;&gt;"","受領",IF($N79="","",IF(設定!$B$10&gt;$N79,"超過",IF(設定!$B$11&gt;=$N79,"間近","OK"))))</f>
        <v/>
      </c>
      <c r="AG79" s="4">
        <f>IF($R79&lt;&gt;"","受領",IF($Q79="","",IF(設定!$B$10&gt;$Q79,"超過",IF(設定!$B$11&gt;=$Q79,"間近","OK"))))</f>
        <v/>
      </c>
      <c r="AH79" s="4">
        <f>IF($B79="",0,IF(($AA79="全票受領済み")+($L79&lt;&gt;"")*($O79&lt;&gt;"")*($R79&lt;&gt;""),5,IF(($D79="")+($I79="不明・要確認"),4,IF((設定!$B$10&gt;$K79)*($L79="")+(設定!$B$10&gt;$N79)*($O79="")+(設定!$B$10&gt;$Q79)*($R79=""),3,IF((設定!$B$11&gt;=$K79)*($L79="")+(設定!$B$11&gt;=$N79)*($O79="")+(設定!$B$11&gt;=$Q79)*($R79=""),2,IF($Q79="",1,0))))))</f>
        <v/>
      </c>
      <c r="AI79" s="8">
        <f>IFERROR(IF($AK79="","",$AK79+設定!$B$9),"")</f>
        <v/>
      </c>
      <c r="AJ79" s="4" t="n"/>
      <c r="AK79" s="7" t="n"/>
      <c r="AL79" s="4" t="n"/>
      <c r="AM79" s="4" t="n"/>
      <c r="AO79" s="8" t="n"/>
      <c r="AS79" s="8" t="n"/>
      <c r="AT79">
        <f>IFERROR(IF($B79="","",IF(COUNTIF($B$6:$B$305,$B79)&gt;1,"管理番号重複",IF(AND($C79="",OR($D79&lt;&gt;"",$L79&lt;&gt;"",$O79&lt;&gt;"",$R79&lt;&gt;"")),"交付日なしでデータあり",IF(OR(AND($L79&lt;&gt;"",$C79&lt;&gt;"",$L79&lt;$C79),AND($O79&lt;&gt;"",$C79&lt;&gt;"",$O79&lt;$C79),AND($R79&lt;&gt;"",$C79&lt;&gt;"",$R79&lt;$C79)),"交付日前の受領日",IF(OR(AND($L79&lt;&gt;"",$L79&gt;設定!$B$10),AND($O79&lt;&gt;"",$O79&gt;設定!$B$10),AND($R79&lt;&gt;"",$R79&gt;設定!$B$10)),"未来の受領日",IF(AND($AK79&lt;&gt;"",$C79&lt;&gt;"",$AK79&lt;$C79),"交付日前の照合日",IF(AND($AK79="",$AI79&lt;&gt;"","確認済み"),"受領前の照合",IF(AND($AI79="確認済み",$AK79=""),"照合済みで照合日なし",IF(AND($AI79="不備あり",$AR79=""),"不備ありで不備内容なし",IF(AND($L79&lt;&gt;"",$O79&lt;&gt;"",$R79&lt;&gt;"",$AT79="未着対応中"),"全票受領で未着対応中",IF($I79="不明・要確認","ルート不明",IF($J79="","保管場所なし",IF($Z79="","担当者なし",""))))))))))))),"")</f>
        <v/>
      </c>
      <c r="AU79" s="8" t="n"/>
    </row>
    <row r="80">
      <c r="A80" s="4">
        <f>IF($B80="","",ROW()-5)</f>
        <v/>
      </c>
      <c r="B80" s="5" t="n"/>
      <c r="C80" s="6" t="n"/>
      <c r="D80" s="5" t="n"/>
      <c r="E80" s="5" t="n"/>
      <c r="F80" s="5" t="n"/>
      <c r="G80" s="5" t="n"/>
      <c r="H80" s="5" t="n"/>
      <c r="I80" s="5" t="n"/>
      <c r="J80" s="5" t="n"/>
      <c r="K80" s="7">
        <f>IF($C80="","",IF($D80="特別管理",設定!$B$3,設定!$B$2)+$C80)</f>
        <v/>
      </c>
      <c r="L80" s="6" t="n"/>
      <c r="M80" s="7">
        <f>IF($L80="","",EDATE($L80,設定!$B$5*12))</f>
        <v/>
      </c>
      <c r="N80" s="7">
        <f>IF($C80="","",IF($D80="特別管理",設定!$B$3,設定!$B$2)+$C80)</f>
        <v/>
      </c>
      <c r="O80" s="6" t="n"/>
      <c r="P80" s="7">
        <f>IF($O80="","",EDATE($O80,設定!$B$5*12))</f>
        <v/>
      </c>
      <c r="Q80" s="7">
        <f>IF($C80="","",設定!$B$4+$C80)</f>
        <v/>
      </c>
      <c r="R80" s="6" t="n"/>
      <c r="S80" s="7">
        <f>IF($R80="","",EDATE($R80,設定!$B$5*12))</f>
        <v/>
      </c>
      <c r="T80" s="7">
        <f>IF($C80="","",EDATE($C80,設定!$B$5*12))</f>
        <v/>
      </c>
      <c r="U80" s="7">
        <f>IF(COUNT($M80,$P80,$S80,$T80)=0,"",MAX(IF($M80="",0,$M80),IF($P80="",0,$P80),IF($S80="",0,$S80),IF($T80="",0,$T80)))</f>
        <v/>
      </c>
      <c r="V80" s="6" t="n"/>
      <c r="W80" s="5" t="n"/>
      <c r="X80" s="7">
        <f>IF(AND($L80="",$K80&lt;&gt;"",設定!$B$10&gt;$K80),$K80+設定!$B$7,"")</f>
        <v/>
      </c>
      <c r="Y80" s="5" t="n"/>
      <c r="Z80" s="5" t="n"/>
      <c r="AA80" s="5" t="n"/>
      <c r="AB80" s="4">
        <f>IF(AH80=5,"完了",IF(AH80=4,"要確認：区分またはルート未設定",IF(AH80=3,IF(AND(設定!$B$10&gt;$K80,$L80=""),"B2票期限超過",IF(AND(設定!$B$10&gt;$N80,$O80=""),"D票期限超過","E票期限超過")),IF(AH80=2,IF(AND(設定!$B$11&gt;=$K80,$L80=""),"B2票期限間近",IF(AND(設定!$B$11&gt;=$N80,$O80=""),"D票期限間近","E票期限間近")),IF(AH80=1,"E票要確認","確認中")))))</f>
        <v/>
      </c>
      <c r="AC80" s="6" t="n"/>
      <c r="AD80" s="5" t="n"/>
      <c r="AE80" s="4">
        <f>IF($L80&lt;&gt;"","受領",IF($K80="","",IF(設定!$B$10&gt;$K80,"超過",IF(設定!$B$11&gt;=$K80,"間近","OK"))))</f>
        <v/>
      </c>
      <c r="AF80" s="4">
        <f>IF($O80&lt;&gt;"","受領",IF($N80="","",IF(設定!$B$10&gt;$N80,"超過",IF(設定!$B$11&gt;=$N80,"間近","OK"))))</f>
        <v/>
      </c>
      <c r="AG80" s="4">
        <f>IF($R80&lt;&gt;"","受領",IF($Q80="","",IF(設定!$B$10&gt;$Q80,"超過",IF(設定!$B$11&gt;=$Q80,"間近","OK"))))</f>
        <v/>
      </c>
      <c r="AH80" s="4">
        <f>IF($B80="",0,IF(($AA80="全票受領済み")+($L80&lt;&gt;"")*($O80&lt;&gt;"")*($R80&lt;&gt;""),5,IF(($D80="")+($I80="不明・要確認"),4,IF((設定!$B$10&gt;$K80)*($L80="")+(設定!$B$10&gt;$N80)*($O80="")+(設定!$B$10&gt;$Q80)*($R80=""),3,IF((設定!$B$11&gt;=$K80)*($L80="")+(設定!$B$11&gt;=$N80)*($O80="")+(設定!$B$11&gt;=$Q80)*($R80=""),2,IF($Q80="",1,0))))))</f>
        <v/>
      </c>
      <c r="AI80" s="8">
        <f>IFERROR(IF($AK80="","",$AK80+設定!$B$9),"")</f>
        <v/>
      </c>
      <c r="AJ80" s="4" t="n"/>
      <c r="AK80" s="7" t="n"/>
      <c r="AL80" s="4" t="n"/>
      <c r="AM80" s="4" t="n"/>
      <c r="AO80" s="8" t="n"/>
      <c r="AS80" s="8" t="n"/>
      <c r="AT80">
        <f>IFERROR(IF($B80="","",IF(COUNTIF($B$6:$B$305,$B80)&gt;1,"管理番号重複",IF(AND($C80="",OR($D80&lt;&gt;"",$L80&lt;&gt;"",$O80&lt;&gt;"",$R80&lt;&gt;"")),"交付日なしでデータあり",IF(OR(AND($L80&lt;&gt;"",$C80&lt;&gt;"",$L80&lt;$C80),AND($O80&lt;&gt;"",$C80&lt;&gt;"",$O80&lt;$C80),AND($R80&lt;&gt;"",$C80&lt;&gt;"",$R80&lt;$C80)),"交付日前の受領日",IF(OR(AND($L80&lt;&gt;"",$L80&gt;設定!$B$10),AND($O80&lt;&gt;"",$O80&gt;設定!$B$10),AND($R80&lt;&gt;"",$R80&gt;設定!$B$10)),"未来の受領日",IF(AND($AK80&lt;&gt;"",$C80&lt;&gt;"",$AK80&lt;$C80),"交付日前の照合日",IF(AND($AK80="",$AI80&lt;&gt;"","確認済み"),"受領前の照合",IF(AND($AI80="確認済み",$AK80=""),"照合済みで照合日なし",IF(AND($AI80="不備あり",$AR80=""),"不備ありで不備内容なし",IF(AND($L80&lt;&gt;"",$O80&lt;&gt;"",$R80&lt;&gt;"",$AT80="未着対応中"),"全票受領で未着対応中",IF($I80="不明・要確認","ルート不明",IF($J80="","保管場所なし",IF($Z80="","担当者なし",""))))))))))))),"")</f>
        <v/>
      </c>
      <c r="AU80" s="8" t="n"/>
    </row>
    <row r="81">
      <c r="A81" s="4">
        <f>IF($B81="","",ROW()-5)</f>
        <v/>
      </c>
      <c r="B81" s="5" t="n"/>
      <c r="C81" s="6" t="n"/>
      <c r="D81" s="5" t="n"/>
      <c r="E81" s="5" t="n"/>
      <c r="F81" s="5" t="n"/>
      <c r="G81" s="5" t="n"/>
      <c r="H81" s="5" t="n"/>
      <c r="I81" s="5" t="n"/>
      <c r="J81" s="5" t="n"/>
      <c r="K81" s="7">
        <f>IF($C81="","",IF($D81="特別管理",設定!$B$3,設定!$B$2)+$C81)</f>
        <v/>
      </c>
      <c r="L81" s="6" t="n"/>
      <c r="M81" s="7">
        <f>IF($L81="","",EDATE($L81,設定!$B$5*12))</f>
        <v/>
      </c>
      <c r="N81" s="7">
        <f>IF($C81="","",IF($D81="特別管理",設定!$B$3,設定!$B$2)+$C81)</f>
        <v/>
      </c>
      <c r="O81" s="6" t="n"/>
      <c r="P81" s="7">
        <f>IF($O81="","",EDATE($O81,設定!$B$5*12))</f>
        <v/>
      </c>
      <c r="Q81" s="7">
        <f>IF($C81="","",設定!$B$4+$C81)</f>
        <v/>
      </c>
      <c r="R81" s="6" t="n"/>
      <c r="S81" s="7">
        <f>IF($R81="","",EDATE($R81,設定!$B$5*12))</f>
        <v/>
      </c>
      <c r="T81" s="7">
        <f>IF($C81="","",EDATE($C81,設定!$B$5*12))</f>
        <v/>
      </c>
      <c r="U81" s="7">
        <f>IF(COUNT($M81,$P81,$S81,$T81)=0,"",MAX(IF($M81="",0,$M81),IF($P81="",0,$P81),IF($S81="",0,$S81),IF($T81="",0,$T81)))</f>
        <v/>
      </c>
      <c r="V81" s="6" t="n"/>
      <c r="W81" s="5" t="n"/>
      <c r="X81" s="7">
        <f>IF(AND($L81="",$K81&lt;&gt;"",設定!$B$10&gt;$K81),$K81+設定!$B$7,"")</f>
        <v/>
      </c>
      <c r="Y81" s="5" t="n"/>
      <c r="Z81" s="5" t="n"/>
      <c r="AA81" s="5" t="n"/>
      <c r="AB81" s="4">
        <f>IF(AH81=5,"完了",IF(AH81=4,"要確認：区分またはルート未設定",IF(AH81=3,IF(AND(設定!$B$10&gt;$K81,$L81=""),"B2票期限超過",IF(AND(設定!$B$10&gt;$N81,$O81=""),"D票期限超過","E票期限超過")),IF(AH81=2,IF(AND(設定!$B$11&gt;=$K81,$L81=""),"B2票期限間近",IF(AND(設定!$B$11&gt;=$N81,$O81=""),"D票期限間近","E票期限間近")),IF(AH81=1,"E票要確認","確認中")))))</f>
        <v/>
      </c>
      <c r="AC81" s="6" t="n"/>
      <c r="AD81" s="5" t="n"/>
      <c r="AE81" s="4">
        <f>IF($L81&lt;&gt;"","受領",IF($K81="","",IF(設定!$B$10&gt;$K81,"超過",IF(設定!$B$11&gt;=$K81,"間近","OK"))))</f>
        <v/>
      </c>
      <c r="AF81" s="4">
        <f>IF($O81&lt;&gt;"","受領",IF($N81="","",IF(設定!$B$10&gt;$N81,"超過",IF(設定!$B$11&gt;=$N81,"間近","OK"))))</f>
        <v/>
      </c>
      <c r="AG81" s="4">
        <f>IF($R81&lt;&gt;"","受領",IF($Q81="","",IF(設定!$B$10&gt;$Q81,"超過",IF(設定!$B$11&gt;=$Q81,"間近","OK"))))</f>
        <v/>
      </c>
      <c r="AH81" s="4">
        <f>IF($B81="",0,IF(($AA81="全票受領済み")+($L81&lt;&gt;"")*($O81&lt;&gt;"")*($R81&lt;&gt;""),5,IF(($D81="")+($I81="不明・要確認"),4,IF((設定!$B$10&gt;$K81)*($L81="")+(設定!$B$10&gt;$N81)*($O81="")+(設定!$B$10&gt;$Q81)*($R81=""),3,IF((設定!$B$11&gt;=$K81)*($L81="")+(設定!$B$11&gt;=$N81)*($O81="")+(設定!$B$11&gt;=$Q81)*($R81=""),2,IF($Q81="",1,0))))))</f>
        <v/>
      </c>
      <c r="AI81" s="8">
        <f>IFERROR(IF($AK81="","",$AK81+設定!$B$9),"")</f>
        <v/>
      </c>
      <c r="AJ81" s="4" t="n"/>
      <c r="AK81" s="7" t="n"/>
      <c r="AL81" s="4" t="n"/>
      <c r="AM81" s="4" t="n"/>
      <c r="AO81" s="8" t="n"/>
      <c r="AS81" s="8" t="n"/>
      <c r="AT81">
        <f>IFERROR(IF($B81="","",IF(COUNTIF($B$6:$B$305,$B81)&gt;1,"管理番号重複",IF(AND($C81="",OR($D81&lt;&gt;"",$L81&lt;&gt;"",$O81&lt;&gt;"",$R81&lt;&gt;"")),"交付日なしでデータあり",IF(OR(AND($L81&lt;&gt;"",$C81&lt;&gt;"",$L81&lt;$C81),AND($O81&lt;&gt;"",$C81&lt;&gt;"",$O81&lt;$C81),AND($R81&lt;&gt;"",$C81&lt;&gt;"",$R81&lt;$C81)),"交付日前の受領日",IF(OR(AND($L81&lt;&gt;"",$L81&gt;設定!$B$10),AND($O81&lt;&gt;"",$O81&gt;設定!$B$10),AND($R81&lt;&gt;"",$R81&gt;設定!$B$10)),"未来の受領日",IF(AND($AK81&lt;&gt;"",$C81&lt;&gt;"",$AK81&lt;$C81),"交付日前の照合日",IF(AND($AK81="",$AI81&lt;&gt;"","確認済み"),"受領前の照合",IF(AND($AI81="確認済み",$AK81=""),"照合済みで照合日なし",IF(AND($AI81="不備あり",$AR81=""),"不備ありで不備内容なし",IF(AND($L81&lt;&gt;"",$O81&lt;&gt;"",$R81&lt;&gt;"",$AT81="未着対応中"),"全票受領で未着対応中",IF($I81="不明・要確認","ルート不明",IF($J81="","保管場所なし",IF($Z81="","担当者なし",""))))))))))))),"")</f>
        <v/>
      </c>
      <c r="AU81" s="8" t="n"/>
    </row>
    <row r="82">
      <c r="A82" s="4">
        <f>IF($B82="","",ROW()-5)</f>
        <v/>
      </c>
      <c r="B82" s="5" t="n"/>
      <c r="C82" s="6" t="n"/>
      <c r="D82" s="5" t="n"/>
      <c r="E82" s="5" t="n"/>
      <c r="F82" s="5" t="n"/>
      <c r="G82" s="5" t="n"/>
      <c r="H82" s="5" t="n"/>
      <c r="I82" s="5" t="n"/>
      <c r="J82" s="5" t="n"/>
      <c r="K82" s="7">
        <f>IF($C82="","",IF($D82="特別管理",設定!$B$3,設定!$B$2)+$C82)</f>
        <v/>
      </c>
      <c r="L82" s="6" t="n"/>
      <c r="M82" s="7">
        <f>IF($L82="","",EDATE($L82,設定!$B$5*12))</f>
        <v/>
      </c>
      <c r="N82" s="7">
        <f>IF($C82="","",IF($D82="特別管理",設定!$B$3,設定!$B$2)+$C82)</f>
        <v/>
      </c>
      <c r="O82" s="6" t="n"/>
      <c r="P82" s="7">
        <f>IF($O82="","",EDATE($O82,設定!$B$5*12))</f>
        <v/>
      </c>
      <c r="Q82" s="7">
        <f>IF($C82="","",設定!$B$4+$C82)</f>
        <v/>
      </c>
      <c r="R82" s="6" t="n"/>
      <c r="S82" s="7">
        <f>IF($R82="","",EDATE($R82,設定!$B$5*12))</f>
        <v/>
      </c>
      <c r="T82" s="7">
        <f>IF($C82="","",EDATE($C82,設定!$B$5*12))</f>
        <v/>
      </c>
      <c r="U82" s="7">
        <f>IF(COUNT($M82,$P82,$S82,$T82)=0,"",MAX(IF($M82="",0,$M82),IF($P82="",0,$P82),IF($S82="",0,$S82),IF($T82="",0,$T82)))</f>
        <v/>
      </c>
      <c r="V82" s="6" t="n"/>
      <c r="W82" s="5" t="n"/>
      <c r="X82" s="7">
        <f>IF(AND($L82="",$K82&lt;&gt;"",設定!$B$10&gt;$K82),$K82+設定!$B$7,"")</f>
        <v/>
      </c>
      <c r="Y82" s="5" t="n"/>
      <c r="Z82" s="5" t="n"/>
      <c r="AA82" s="5" t="n"/>
      <c r="AB82" s="4">
        <f>IF(AH82=5,"完了",IF(AH82=4,"要確認：区分またはルート未設定",IF(AH82=3,IF(AND(設定!$B$10&gt;$K82,$L82=""),"B2票期限超過",IF(AND(設定!$B$10&gt;$N82,$O82=""),"D票期限超過","E票期限超過")),IF(AH82=2,IF(AND(設定!$B$11&gt;=$K82,$L82=""),"B2票期限間近",IF(AND(設定!$B$11&gt;=$N82,$O82=""),"D票期限間近","E票期限間近")),IF(AH82=1,"E票要確認","確認中")))))</f>
        <v/>
      </c>
      <c r="AC82" s="6" t="n"/>
      <c r="AD82" s="5" t="n"/>
      <c r="AE82" s="4">
        <f>IF($L82&lt;&gt;"","受領",IF($K82="","",IF(設定!$B$10&gt;$K82,"超過",IF(設定!$B$11&gt;=$K82,"間近","OK"))))</f>
        <v/>
      </c>
      <c r="AF82" s="4">
        <f>IF($O82&lt;&gt;"","受領",IF($N82="","",IF(設定!$B$10&gt;$N82,"超過",IF(設定!$B$11&gt;=$N82,"間近","OK"))))</f>
        <v/>
      </c>
      <c r="AG82" s="4">
        <f>IF($R82&lt;&gt;"","受領",IF($Q82="","",IF(設定!$B$10&gt;$Q82,"超過",IF(設定!$B$11&gt;=$Q82,"間近","OK"))))</f>
        <v/>
      </c>
      <c r="AH82" s="4">
        <f>IF($B82="",0,IF(($AA82="全票受領済み")+($L82&lt;&gt;"")*($O82&lt;&gt;"")*($R82&lt;&gt;""),5,IF(($D82="")+($I82="不明・要確認"),4,IF((設定!$B$10&gt;$K82)*($L82="")+(設定!$B$10&gt;$N82)*($O82="")+(設定!$B$10&gt;$Q82)*($R82=""),3,IF((設定!$B$11&gt;=$K82)*($L82="")+(設定!$B$11&gt;=$N82)*($O82="")+(設定!$B$11&gt;=$Q82)*($R82=""),2,IF($Q82="",1,0))))))</f>
        <v/>
      </c>
      <c r="AI82" s="8">
        <f>IFERROR(IF($AK82="","",$AK82+設定!$B$9),"")</f>
        <v/>
      </c>
      <c r="AJ82" s="4" t="n"/>
      <c r="AK82" s="7" t="n"/>
      <c r="AL82" s="4" t="n"/>
      <c r="AM82" s="4" t="n"/>
      <c r="AO82" s="8" t="n"/>
      <c r="AS82" s="8" t="n"/>
      <c r="AT82">
        <f>IFERROR(IF($B82="","",IF(COUNTIF($B$6:$B$305,$B82)&gt;1,"管理番号重複",IF(AND($C82="",OR($D82&lt;&gt;"",$L82&lt;&gt;"",$O82&lt;&gt;"",$R82&lt;&gt;"")),"交付日なしでデータあり",IF(OR(AND($L82&lt;&gt;"",$C82&lt;&gt;"",$L82&lt;$C82),AND($O82&lt;&gt;"",$C82&lt;&gt;"",$O82&lt;$C82),AND($R82&lt;&gt;"",$C82&lt;&gt;"",$R82&lt;$C82)),"交付日前の受領日",IF(OR(AND($L82&lt;&gt;"",$L82&gt;設定!$B$10),AND($O82&lt;&gt;"",$O82&gt;設定!$B$10),AND($R82&lt;&gt;"",$R82&gt;設定!$B$10)),"未来の受領日",IF(AND($AK82&lt;&gt;"",$C82&lt;&gt;"",$AK82&lt;$C82),"交付日前の照合日",IF(AND($AK82="",$AI82&lt;&gt;"","確認済み"),"受領前の照合",IF(AND($AI82="確認済み",$AK82=""),"照合済みで照合日なし",IF(AND($AI82="不備あり",$AR82=""),"不備ありで不備内容なし",IF(AND($L82&lt;&gt;"",$O82&lt;&gt;"",$R82&lt;&gt;"",$AT82="未着対応中"),"全票受領で未着対応中",IF($I82="不明・要確認","ルート不明",IF($J82="","保管場所なし",IF($Z82="","担当者なし",""))))))))))))),"")</f>
        <v/>
      </c>
      <c r="AU82" s="8" t="n"/>
    </row>
    <row r="83">
      <c r="A83" s="4">
        <f>IF($B83="","",ROW()-5)</f>
        <v/>
      </c>
      <c r="B83" s="5" t="n"/>
      <c r="C83" s="6" t="n"/>
      <c r="D83" s="5" t="n"/>
      <c r="E83" s="5" t="n"/>
      <c r="F83" s="5" t="n"/>
      <c r="G83" s="5" t="n"/>
      <c r="H83" s="5" t="n"/>
      <c r="I83" s="5" t="n"/>
      <c r="J83" s="5" t="n"/>
      <c r="K83" s="7">
        <f>IF($C83="","",IF($D83="特別管理",設定!$B$3,設定!$B$2)+$C83)</f>
        <v/>
      </c>
      <c r="L83" s="6" t="n"/>
      <c r="M83" s="7">
        <f>IF($L83="","",EDATE($L83,設定!$B$5*12))</f>
        <v/>
      </c>
      <c r="N83" s="7">
        <f>IF($C83="","",IF($D83="特別管理",設定!$B$3,設定!$B$2)+$C83)</f>
        <v/>
      </c>
      <c r="O83" s="6" t="n"/>
      <c r="P83" s="7">
        <f>IF($O83="","",EDATE($O83,設定!$B$5*12))</f>
        <v/>
      </c>
      <c r="Q83" s="7">
        <f>IF($C83="","",設定!$B$4+$C83)</f>
        <v/>
      </c>
      <c r="R83" s="6" t="n"/>
      <c r="S83" s="7">
        <f>IF($R83="","",EDATE($R83,設定!$B$5*12))</f>
        <v/>
      </c>
      <c r="T83" s="7">
        <f>IF($C83="","",EDATE($C83,設定!$B$5*12))</f>
        <v/>
      </c>
      <c r="U83" s="7">
        <f>IF(COUNT($M83,$P83,$S83,$T83)=0,"",MAX(IF($M83="",0,$M83),IF($P83="",0,$P83),IF($S83="",0,$S83),IF($T83="",0,$T83)))</f>
        <v/>
      </c>
      <c r="V83" s="6" t="n"/>
      <c r="W83" s="5" t="n"/>
      <c r="X83" s="7">
        <f>IF(AND($L83="",$K83&lt;&gt;"",設定!$B$10&gt;$K83),$K83+設定!$B$7,"")</f>
        <v/>
      </c>
      <c r="Y83" s="5" t="n"/>
      <c r="Z83" s="5" t="n"/>
      <c r="AA83" s="5" t="n"/>
      <c r="AB83" s="4">
        <f>IF(AH83=5,"完了",IF(AH83=4,"要確認：区分またはルート未設定",IF(AH83=3,IF(AND(設定!$B$10&gt;$K83,$L83=""),"B2票期限超過",IF(AND(設定!$B$10&gt;$N83,$O83=""),"D票期限超過","E票期限超過")),IF(AH83=2,IF(AND(設定!$B$11&gt;=$K83,$L83=""),"B2票期限間近",IF(AND(設定!$B$11&gt;=$N83,$O83=""),"D票期限間近","E票期限間近")),IF(AH83=1,"E票要確認","確認中")))))</f>
        <v/>
      </c>
      <c r="AC83" s="6" t="n"/>
      <c r="AD83" s="5" t="n"/>
      <c r="AE83" s="4">
        <f>IF($L83&lt;&gt;"","受領",IF($K83="","",IF(設定!$B$10&gt;$K83,"超過",IF(設定!$B$11&gt;=$K83,"間近","OK"))))</f>
        <v/>
      </c>
      <c r="AF83" s="4">
        <f>IF($O83&lt;&gt;"","受領",IF($N83="","",IF(設定!$B$10&gt;$N83,"超過",IF(設定!$B$11&gt;=$N83,"間近","OK"))))</f>
        <v/>
      </c>
      <c r="AG83" s="4">
        <f>IF($R83&lt;&gt;"","受領",IF($Q83="","",IF(設定!$B$10&gt;$Q83,"超過",IF(設定!$B$11&gt;=$Q83,"間近","OK"))))</f>
        <v/>
      </c>
      <c r="AH83" s="4">
        <f>IF($B83="",0,IF(($AA83="全票受領済み")+($L83&lt;&gt;"")*($O83&lt;&gt;"")*($R83&lt;&gt;""),5,IF(($D83="")+($I83="不明・要確認"),4,IF((設定!$B$10&gt;$K83)*($L83="")+(設定!$B$10&gt;$N83)*($O83="")+(設定!$B$10&gt;$Q83)*($R83=""),3,IF((設定!$B$11&gt;=$K83)*($L83="")+(設定!$B$11&gt;=$N83)*($O83="")+(設定!$B$11&gt;=$Q83)*($R83=""),2,IF($Q83="",1,0))))))</f>
        <v/>
      </c>
      <c r="AI83" s="8">
        <f>IFERROR(IF($AK83="","",$AK83+設定!$B$9),"")</f>
        <v/>
      </c>
      <c r="AJ83" s="4" t="n"/>
      <c r="AK83" s="7" t="n"/>
      <c r="AL83" s="4" t="n"/>
      <c r="AM83" s="4" t="n"/>
      <c r="AO83" s="8" t="n"/>
      <c r="AS83" s="8" t="n"/>
      <c r="AT83">
        <f>IFERROR(IF($B83="","",IF(COUNTIF($B$6:$B$305,$B83)&gt;1,"管理番号重複",IF(AND($C83="",OR($D83&lt;&gt;"",$L83&lt;&gt;"",$O83&lt;&gt;"",$R83&lt;&gt;"")),"交付日なしでデータあり",IF(OR(AND($L83&lt;&gt;"",$C83&lt;&gt;"",$L83&lt;$C83),AND($O83&lt;&gt;"",$C83&lt;&gt;"",$O83&lt;$C83),AND($R83&lt;&gt;"",$C83&lt;&gt;"",$R83&lt;$C83)),"交付日前の受領日",IF(OR(AND($L83&lt;&gt;"",$L83&gt;設定!$B$10),AND($O83&lt;&gt;"",$O83&gt;設定!$B$10),AND($R83&lt;&gt;"",$R83&gt;設定!$B$10)),"未来の受領日",IF(AND($AK83&lt;&gt;"",$C83&lt;&gt;"",$AK83&lt;$C83),"交付日前の照合日",IF(AND($AK83="",$AI83&lt;&gt;"","確認済み"),"受領前の照合",IF(AND($AI83="確認済み",$AK83=""),"照合済みで照合日なし",IF(AND($AI83="不備あり",$AR83=""),"不備ありで不備内容なし",IF(AND($L83&lt;&gt;"",$O83&lt;&gt;"",$R83&lt;&gt;"",$AT83="未着対応中"),"全票受領で未着対応中",IF($I83="不明・要確認","ルート不明",IF($J83="","保管場所なし",IF($Z83="","担当者なし",""))))))))))))),"")</f>
        <v/>
      </c>
      <c r="AU83" s="8" t="n"/>
    </row>
    <row r="84">
      <c r="A84" s="4">
        <f>IF($B84="","",ROW()-5)</f>
        <v/>
      </c>
      <c r="B84" s="5" t="n"/>
      <c r="C84" s="6" t="n"/>
      <c r="D84" s="5" t="n"/>
      <c r="E84" s="5" t="n"/>
      <c r="F84" s="5" t="n"/>
      <c r="G84" s="5" t="n"/>
      <c r="H84" s="5" t="n"/>
      <c r="I84" s="5" t="n"/>
      <c r="J84" s="5" t="n"/>
      <c r="K84" s="7">
        <f>IF($C84="","",IF($D84="特別管理",設定!$B$3,設定!$B$2)+$C84)</f>
        <v/>
      </c>
      <c r="L84" s="6" t="n"/>
      <c r="M84" s="7">
        <f>IF($L84="","",EDATE($L84,設定!$B$5*12))</f>
        <v/>
      </c>
      <c r="N84" s="7">
        <f>IF($C84="","",IF($D84="特別管理",設定!$B$3,設定!$B$2)+$C84)</f>
        <v/>
      </c>
      <c r="O84" s="6" t="n"/>
      <c r="P84" s="7">
        <f>IF($O84="","",EDATE($O84,設定!$B$5*12))</f>
        <v/>
      </c>
      <c r="Q84" s="7">
        <f>IF($C84="","",設定!$B$4+$C84)</f>
        <v/>
      </c>
      <c r="R84" s="6" t="n"/>
      <c r="S84" s="7">
        <f>IF($R84="","",EDATE($R84,設定!$B$5*12))</f>
        <v/>
      </c>
      <c r="T84" s="7">
        <f>IF($C84="","",EDATE($C84,設定!$B$5*12))</f>
        <v/>
      </c>
      <c r="U84" s="7">
        <f>IF(COUNT($M84,$P84,$S84,$T84)=0,"",MAX(IF($M84="",0,$M84),IF($P84="",0,$P84),IF($S84="",0,$S84),IF($T84="",0,$T84)))</f>
        <v/>
      </c>
      <c r="V84" s="6" t="n"/>
      <c r="W84" s="5" t="n"/>
      <c r="X84" s="7">
        <f>IF(AND($L84="",$K84&lt;&gt;"",設定!$B$10&gt;$K84),$K84+設定!$B$7,"")</f>
        <v/>
      </c>
      <c r="Y84" s="5" t="n"/>
      <c r="Z84" s="5" t="n"/>
      <c r="AA84" s="5" t="n"/>
      <c r="AB84" s="4">
        <f>IF(AH84=5,"完了",IF(AH84=4,"要確認：区分またはルート未設定",IF(AH84=3,IF(AND(設定!$B$10&gt;$K84,$L84=""),"B2票期限超過",IF(AND(設定!$B$10&gt;$N84,$O84=""),"D票期限超過","E票期限超過")),IF(AH84=2,IF(AND(設定!$B$11&gt;=$K84,$L84=""),"B2票期限間近",IF(AND(設定!$B$11&gt;=$N84,$O84=""),"D票期限間近","E票期限間近")),IF(AH84=1,"E票要確認","確認中")))))</f>
        <v/>
      </c>
      <c r="AC84" s="6" t="n"/>
      <c r="AD84" s="5" t="n"/>
      <c r="AE84" s="4">
        <f>IF($L84&lt;&gt;"","受領",IF($K84="","",IF(設定!$B$10&gt;$K84,"超過",IF(設定!$B$11&gt;=$K84,"間近","OK"))))</f>
        <v/>
      </c>
      <c r="AF84" s="4">
        <f>IF($O84&lt;&gt;"","受領",IF($N84="","",IF(設定!$B$10&gt;$N84,"超過",IF(設定!$B$11&gt;=$N84,"間近","OK"))))</f>
        <v/>
      </c>
      <c r="AG84" s="4">
        <f>IF($R84&lt;&gt;"","受領",IF($Q84="","",IF(設定!$B$10&gt;$Q84,"超過",IF(設定!$B$11&gt;=$Q84,"間近","OK"))))</f>
        <v/>
      </c>
      <c r="AH84" s="4">
        <f>IF($B84="",0,IF(($AA84="全票受領済み")+($L84&lt;&gt;"")*($O84&lt;&gt;"")*($R84&lt;&gt;""),5,IF(($D84="")+($I84="不明・要確認"),4,IF((設定!$B$10&gt;$K84)*($L84="")+(設定!$B$10&gt;$N84)*($O84="")+(設定!$B$10&gt;$Q84)*($R84=""),3,IF((設定!$B$11&gt;=$K84)*($L84="")+(設定!$B$11&gt;=$N84)*($O84="")+(設定!$B$11&gt;=$Q84)*($R84=""),2,IF($Q84="",1,0))))))</f>
        <v/>
      </c>
      <c r="AI84" s="8">
        <f>IFERROR(IF($AK84="","",$AK84+設定!$B$9),"")</f>
        <v/>
      </c>
      <c r="AJ84" s="4" t="n"/>
      <c r="AK84" s="7" t="n"/>
      <c r="AL84" s="4" t="n"/>
      <c r="AM84" s="4" t="n"/>
      <c r="AO84" s="8" t="n"/>
      <c r="AS84" s="8" t="n"/>
      <c r="AT84">
        <f>IFERROR(IF($B84="","",IF(COUNTIF($B$6:$B$305,$B84)&gt;1,"管理番号重複",IF(AND($C84="",OR($D84&lt;&gt;"",$L84&lt;&gt;"",$O84&lt;&gt;"",$R84&lt;&gt;"")),"交付日なしでデータあり",IF(OR(AND($L84&lt;&gt;"",$C84&lt;&gt;"",$L84&lt;$C84),AND($O84&lt;&gt;"",$C84&lt;&gt;"",$O84&lt;$C84),AND($R84&lt;&gt;"",$C84&lt;&gt;"",$R84&lt;$C84)),"交付日前の受領日",IF(OR(AND($L84&lt;&gt;"",$L84&gt;設定!$B$10),AND($O84&lt;&gt;"",$O84&gt;設定!$B$10),AND($R84&lt;&gt;"",$R84&gt;設定!$B$10)),"未来の受領日",IF(AND($AK84&lt;&gt;"",$C84&lt;&gt;"",$AK84&lt;$C84),"交付日前の照合日",IF(AND($AK84="",$AI84&lt;&gt;"","確認済み"),"受領前の照合",IF(AND($AI84="確認済み",$AK84=""),"照合済みで照合日なし",IF(AND($AI84="不備あり",$AR84=""),"不備ありで不備内容なし",IF(AND($L84&lt;&gt;"",$O84&lt;&gt;"",$R84&lt;&gt;"",$AT84="未着対応中"),"全票受領で未着対応中",IF($I84="不明・要確認","ルート不明",IF($J84="","保管場所なし",IF($Z84="","担当者なし",""))))))))))))),"")</f>
        <v/>
      </c>
      <c r="AU84" s="8" t="n"/>
    </row>
    <row r="85">
      <c r="A85" s="4">
        <f>IF($B85="","",ROW()-5)</f>
        <v/>
      </c>
      <c r="B85" s="5" t="n"/>
      <c r="C85" s="6" t="n"/>
      <c r="D85" s="5" t="n"/>
      <c r="E85" s="5" t="n"/>
      <c r="F85" s="5" t="n"/>
      <c r="G85" s="5" t="n"/>
      <c r="H85" s="5" t="n"/>
      <c r="I85" s="5" t="n"/>
      <c r="J85" s="5" t="n"/>
      <c r="K85" s="7">
        <f>IF($C85="","",IF($D85="特別管理",設定!$B$3,設定!$B$2)+$C85)</f>
        <v/>
      </c>
      <c r="L85" s="6" t="n"/>
      <c r="M85" s="7">
        <f>IF($L85="","",EDATE($L85,設定!$B$5*12))</f>
        <v/>
      </c>
      <c r="N85" s="7">
        <f>IF($C85="","",IF($D85="特別管理",設定!$B$3,設定!$B$2)+$C85)</f>
        <v/>
      </c>
      <c r="O85" s="6" t="n"/>
      <c r="P85" s="7">
        <f>IF($O85="","",EDATE($O85,設定!$B$5*12))</f>
        <v/>
      </c>
      <c r="Q85" s="7">
        <f>IF($C85="","",設定!$B$4+$C85)</f>
        <v/>
      </c>
      <c r="R85" s="6" t="n"/>
      <c r="S85" s="7">
        <f>IF($R85="","",EDATE($R85,設定!$B$5*12))</f>
        <v/>
      </c>
      <c r="T85" s="7">
        <f>IF($C85="","",EDATE($C85,設定!$B$5*12))</f>
        <v/>
      </c>
      <c r="U85" s="7">
        <f>IF(COUNT($M85,$P85,$S85,$T85)=0,"",MAX(IF($M85="",0,$M85),IF($P85="",0,$P85),IF($S85="",0,$S85),IF($T85="",0,$T85)))</f>
        <v/>
      </c>
      <c r="V85" s="6" t="n"/>
      <c r="W85" s="5" t="n"/>
      <c r="X85" s="7">
        <f>IF(AND($L85="",$K85&lt;&gt;"",設定!$B$10&gt;$K85),$K85+設定!$B$7,"")</f>
        <v/>
      </c>
      <c r="Y85" s="5" t="n"/>
      <c r="Z85" s="5" t="n"/>
      <c r="AA85" s="5" t="n"/>
      <c r="AB85" s="4">
        <f>IF(AH85=5,"完了",IF(AH85=4,"要確認：区分またはルート未設定",IF(AH85=3,IF(AND(設定!$B$10&gt;$K85,$L85=""),"B2票期限超過",IF(AND(設定!$B$10&gt;$N85,$O85=""),"D票期限超過","E票期限超過")),IF(AH85=2,IF(AND(設定!$B$11&gt;=$K85,$L85=""),"B2票期限間近",IF(AND(設定!$B$11&gt;=$N85,$O85=""),"D票期限間近","E票期限間近")),IF(AH85=1,"E票要確認","確認中")))))</f>
        <v/>
      </c>
      <c r="AC85" s="6" t="n"/>
      <c r="AD85" s="5" t="n"/>
      <c r="AE85" s="4">
        <f>IF($L85&lt;&gt;"","受領",IF($K85="","",IF(設定!$B$10&gt;$K85,"超過",IF(設定!$B$11&gt;=$K85,"間近","OK"))))</f>
        <v/>
      </c>
      <c r="AF85" s="4">
        <f>IF($O85&lt;&gt;"","受領",IF($N85="","",IF(設定!$B$10&gt;$N85,"超過",IF(設定!$B$11&gt;=$N85,"間近","OK"))))</f>
        <v/>
      </c>
      <c r="AG85" s="4">
        <f>IF($R85&lt;&gt;"","受領",IF($Q85="","",IF(設定!$B$10&gt;$Q85,"超過",IF(設定!$B$11&gt;=$Q85,"間近","OK"))))</f>
        <v/>
      </c>
      <c r="AH85" s="4">
        <f>IF($B85="",0,IF(($AA85="全票受領済み")+($L85&lt;&gt;"")*($O85&lt;&gt;"")*($R85&lt;&gt;""),5,IF(($D85="")+($I85="不明・要確認"),4,IF((設定!$B$10&gt;$K85)*($L85="")+(設定!$B$10&gt;$N85)*($O85="")+(設定!$B$10&gt;$Q85)*($R85=""),3,IF((設定!$B$11&gt;=$K85)*($L85="")+(設定!$B$11&gt;=$N85)*($O85="")+(設定!$B$11&gt;=$Q85)*($R85=""),2,IF($Q85="",1,0))))))</f>
        <v/>
      </c>
      <c r="AI85" s="8">
        <f>IFERROR(IF($AK85="","",$AK85+設定!$B$9),"")</f>
        <v/>
      </c>
      <c r="AJ85" s="4" t="n"/>
      <c r="AK85" s="7" t="n"/>
      <c r="AL85" s="4" t="n"/>
      <c r="AM85" s="4" t="n"/>
      <c r="AO85" s="8" t="n"/>
      <c r="AS85" s="8" t="n"/>
      <c r="AT85">
        <f>IFERROR(IF($B85="","",IF(COUNTIF($B$6:$B$305,$B85)&gt;1,"管理番号重複",IF(AND($C85="",OR($D85&lt;&gt;"",$L85&lt;&gt;"",$O85&lt;&gt;"",$R85&lt;&gt;"")),"交付日なしでデータあり",IF(OR(AND($L85&lt;&gt;"",$C85&lt;&gt;"",$L85&lt;$C85),AND($O85&lt;&gt;"",$C85&lt;&gt;"",$O85&lt;$C85),AND($R85&lt;&gt;"",$C85&lt;&gt;"",$R85&lt;$C85)),"交付日前の受領日",IF(OR(AND($L85&lt;&gt;"",$L85&gt;設定!$B$10),AND($O85&lt;&gt;"",$O85&gt;設定!$B$10),AND($R85&lt;&gt;"",$R85&gt;設定!$B$10)),"未来の受領日",IF(AND($AK85&lt;&gt;"",$C85&lt;&gt;"",$AK85&lt;$C85),"交付日前の照合日",IF(AND($AK85="",$AI85&lt;&gt;"","確認済み"),"受領前の照合",IF(AND($AI85="確認済み",$AK85=""),"照合済みで照合日なし",IF(AND($AI85="不備あり",$AR85=""),"不備ありで不備内容なし",IF(AND($L85&lt;&gt;"",$O85&lt;&gt;"",$R85&lt;&gt;"",$AT85="未着対応中"),"全票受領で未着対応中",IF($I85="不明・要確認","ルート不明",IF($J85="","保管場所なし",IF($Z85="","担当者なし",""))))))))))))),"")</f>
        <v/>
      </c>
      <c r="AU85" s="8" t="n"/>
    </row>
    <row r="86">
      <c r="A86" s="4">
        <f>IF($B86="","",ROW()-5)</f>
        <v/>
      </c>
      <c r="B86" s="5" t="n"/>
      <c r="C86" s="6" t="n"/>
      <c r="D86" s="5" t="n"/>
      <c r="E86" s="5" t="n"/>
      <c r="F86" s="5" t="n"/>
      <c r="G86" s="5" t="n"/>
      <c r="H86" s="5" t="n"/>
      <c r="I86" s="5" t="n"/>
      <c r="J86" s="5" t="n"/>
      <c r="K86" s="7">
        <f>IF($C86="","",IF($D86="特別管理",設定!$B$3,設定!$B$2)+$C86)</f>
        <v/>
      </c>
      <c r="L86" s="6" t="n"/>
      <c r="M86" s="7">
        <f>IF($L86="","",EDATE($L86,設定!$B$5*12))</f>
        <v/>
      </c>
      <c r="N86" s="7">
        <f>IF($C86="","",IF($D86="特別管理",設定!$B$3,設定!$B$2)+$C86)</f>
        <v/>
      </c>
      <c r="O86" s="6" t="n"/>
      <c r="P86" s="7">
        <f>IF($O86="","",EDATE($O86,設定!$B$5*12))</f>
        <v/>
      </c>
      <c r="Q86" s="7">
        <f>IF($C86="","",設定!$B$4+$C86)</f>
        <v/>
      </c>
      <c r="R86" s="6" t="n"/>
      <c r="S86" s="7">
        <f>IF($R86="","",EDATE($R86,設定!$B$5*12))</f>
        <v/>
      </c>
      <c r="T86" s="7">
        <f>IF($C86="","",EDATE($C86,設定!$B$5*12))</f>
        <v/>
      </c>
      <c r="U86" s="7">
        <f>IF(COUNT($M86,$P86,$S86,$T86)=0,"",MAX(IF($M86="",0,$M86),IF($P86="",0,$P86),IF($S86="",0,$S86),IF($T86="",0,$T86)))</f>
        <v/>
      </c>
      <c r="V86" s="6" t="n"/>
      <c r="W86" s="5" t="n"/>
      <c r="X86" s="7">
        <f>IF(AND($L86="",$K86&lt;&gt;"",設定!$B$10&gt;$K86),$K86+設定!$B$7,"")</f>
        <v/>
      </c>
      <c r="Y86" s="5" t="n"/>
      <c r="Z86" s="5" t="n"/>
      <c r="AA86" s="5" t="n"/>
      <c r="AB86" s="4">
        <f>IF(AH86=5,"完了",IF(AH86=4,"要確認：区分またはルート未設定",IF(AH86=3,IF(AND(設定!$B$10&gt;$K86,$L86=""),"B2票期限超過",IF(AND(設定!$B$10&gt;$N86,$O86=""),"D票期限超過","E票期限超過")),IF(AH86=2,IF(AND(設定!$B$11&gt;=$K86,$L86=""),"B2票期限間近",IF(AND(設定!$B$11&gt;=$N86,$O86=""),"D票期限間近","E票期限間近")),IF(AH86=1,"E票要確認","確認中")))))</f>
        <v/>
      </c>
      <c r="AC86" s="6" t="n"/>
      <c r="AD86" s="5" t="n"/>
      <c r="AE86" s="4">
        <f>IF($L86&lt;&gt;"","受領",IF($K86="","",IF(設定!$B$10&gt;$K86,"超過",IF(設定!$B$11&gt;=$K86,"間近","OK"))))</f>
        <v/>
      </c>
      <c r="AF86" s="4">
        <f>IF($O86&lt;&gt;"","受領",IF($N86="","",IF(設定!$B$10&gt;$N86,"超過",IF(設定!$B$11&gt;=$N86,"間近","OK"))))</f>
        <v/>
      </c>
      <c r="AG86" s="4">
        <f>IF($R86&lt;&gt;"","受領",IF($Q86="","",IF(設定!$B$10&gt;$Q86,"超過",IF(設定!$B$11&gt;=$Q86,"間近","OK"))))</f>
        <v/>
      </c>
      <c r="AH86" s="4">
        <f>IF($B86="",0,IF(($AA86="全票受領済み")+($L86&lt;&gt;"")*($O86&lt;&gt;"")*($R86&lt;&gt;""),5,IF(($D86="")+($I86="不明・要確認"),4,IF((設定!$B$10&gt;$K86)*($L86="")+(設定!$B$10&gt;$N86)*($O86="")+(設定!$B$10&gt;$Q86)*($R86=""),3,IF((設定!$B$11&gt;=$K86)*($L86="")+(設定!$B$11&gt;=$N86)*($O86="")+(設定!$B$11&gt;=$Q86)*($R86=""),2,IF($Q86="",1,0))))))</f>
        <v/>
      </c>
      <c r="AI86" s="8">
        <f>IFERROR(IF($AK86="","",$AK86+設定!$B$9),"")</f>
        <v/>
      </c>
      <c r="AJ86" s="4" t="n"/>
      <c r="AK86" s="7" t="n"/>
      <c r="AL86" s="4" t="n"/>
      <c r="AM86" s="4" t="n"/>
      <c r="AO86" s="8" t="n"/>
      <c r="AS86" s="8" t="n"/>
      <c r="AT86">
        <f>IFERROR(IF($B86="","",IF(COUNTIF($B$6:$B$305,$B86)&gt;1,"管理番号重複",IF(AND($C86="",OR($D86&lt;&gt;"",$L86&lt;&gt;"",$O86&lt;&gt;"",$R86&lt;&gt;"")),"交付日なしでデータあり",IF(OR(AND($L86&lt;&gt;"",$C86&lt;&gt;"",$L86&lt;$C86),AND($O86&lt;&gt;"",$C86&lt;&gt;"",$O86&lt;$C86),AND($R86&lt;&gt;"",$C86&lt;&gt;"",$R86&lt;$C86)),"交付日前の受領日",IF(OR(AND($L86&lt;&gt;"",$L86&gt;設定!$B$10),AND($O86&lt;&gt;"",$O86&gt;設定!$B$10),AND($R86&lt;&gt;"",$R86&gt;設定!$B$10)),"未来の受領日",IF(AND($AK86&lt;&gt;"",$C86&lt;&gt;"",$AK86&lt;$C86),"交付日前の照合日",IF(AND($AK86="",$AI86&lt;&gt;"","確認済み"),"受領前の照合",IF(AND($AI86="確認済み",$AK86=""),"照合済みで照合日なし",IF(AND($AI86="不備あり",$AR86=""),"不備ありで不備内容なし",IF(AND($L86&lt;&gt;"",$O86&lt;&gt;"",$R86&lt;&gt;"",$AT86="未着対応中"),"全票受領で未着対応中",IF($I86="不明・要確認","ルート不明",IF($J86="","保管場所なし",IF($Z86="","担当者なし",""))))))))))))),"")</f>
        <v/>
      </c>
      <c r="AU86" s="8" t="n"/>
    </row>
    <row r="87">
      <c r="A87" s="4">
        <f>IF($B87="","",ROW()-5)</f>
        <v/>
      </c>
      <c r="B87" s="5" t="n"/>
      <c r="C87" s="6" t="n"/>
      <c r="D87" s="5" t="n"/>
      <c r="E87" s="5" t="n"/>
      <c r="F87" s="5" t="n"/>
      <c r="G87" s="5" t="n"/>
      <c r="H87" s="5" t="n"/>
      <c r="I87" s="5" t="n"/>
      <c r="J87" s="5" t="n"/>
      <c r="K87" s="7">
        <f>IF($C87="","",IF($D87="特別管理",設定!$B$3,設定!$B$2)+$C87)</f>
        <v/>
      </c>
      <c r="L87" s="6" t="n"/>
      <c r="M87" s="7">
        <f>IF($L87="","",EDATE($L87,設定!$B$5*12))</f>
        <v/>
      </c>
      <c r="N87" s="7">
        <f>IF($C87="","",IF($D87="特別管理",設定!$B$3,設定!$B$2)+$C87)</f>
        <v/>
      </c>
      <c r="O87" s="6" t="n"/>
      <c r="P87" s="7">
        <f>IF($O87="","",EDATE($O87,設定!$B$5*12))</f>
        <v/>
      </c>
      <c r="Q87" s="7">
        <f>IF($C87="","",設定!$B$4+$C87)</f>
        <v/>
      </c>
      <c r="R87" s="6" t="n"/>
      <c r="S87" s="7">
        <f>IF($R87="","",EDATE($R87,設定!$B$5*12))</f>
        <v/>
      </c>
      <c r="T87" s="7">
        <f>IF($C87="","",EDATE($C87,設定!$B$5*12))</f>
        <v/>
      </c>
      <c r="U87" s="7">
        <f>IF(COUNT($M87,$P87,$S87,$T87)=0,"",MAX(IF($M87="",0,$M87),IF($P87="",0,$P87),IF($S87="",0,$S87),IF($T87="",0,$T87)))</f>
        <v/>
      </c>
      <c r="V87" s="6" t="n"/>
      <c r="W87" s="5" t="n"/>
      <c r="X87" s="7">
        <f>IF(AND($L87="",$K87&lt;&gt;"",設定!$B$10&gt;$K87),$K87+設定!$B$7,"")</f>
        <v/>
      </c>
      <c r="Y87" s="5" t="n"/>
      <c r="Z87" s="5" t="n"/>
      <c r="AA87" s="5" t="n"/>
      <c r="AB87" s="4">
        <f>IF(AH87=5,"完了",IF(AH87=4,"要確認：区分またはルート未設定",IF(AH87=3,IF(AND(設定!$B$10&gt;$K87,$L87=""),"B2票期限超過",IF(AND(設定!$B$10&gt;$N87,$O87=""),"D票期限超過","E票期限超過")),IF(AH87=2,IF(AND(設定!$B$11&gt;=$K87,$L87=""),"B2票期限間近",IF(AND(設定!$B$11&gt;=$N87,$O87=""),"D票期限間近","E票期限間近")),IF(AH87=1,"E票要確認","確認中")))))</f>
        <v/>
      </c>
      <c r="AC87" s="6" t="n"/>
      <c r="AD87" s="5" t="n"/>
      <c r="AE87" s="4">
        <f>IF($L87&lt;&gt;"","受領",IF($K87="","",IF(設定!$B$10&gt;$K87,"超過",IF(設定!$B$11&gt;=$K87,"間近","OK"))))</f>
        <v/>
      </c>
      <c r="AF87" s="4">
        <f>IF($O87&lt;&gt;"","受領",IF($N87="","",IF(設定!$B$10&gt;$N87,"超過",IF(設定!$B$11&gt;=$N87,"間近","OK"))))</f>
        <v/>
      </c>
      <c r="AG87" s="4">
        <f>IF($R87&lt;&gt;"","受領",IF($Q87="","",IF(設定!$B$10&gt;$Q87,"超過",IF(設定!$B$11&gt;=$Q87,"間近","OK"))))</f>
        <v/>
      </c>
      <c r="AH87" s="4">
        <f>IF($B87="",0,IF(($AA87="全票受領済み")+($L87&lt;&gt;"")*($O87&lt;&gt;"")*($R87&lt;&gt;""),5,IF(($D87="")+($I87="不明・要確認"),4,IF((設定!$B$10&gt;$K87)*($L87="")+(設定!$B$10&gt;$N87)*($O87="")+(設定!$B$10&gt;$Q87)*($R87=""),3,IF((設定!$B$11&gt;=$K87)*($L87="")+(設定!$B$11&gt;=$N87)*($O87="")+(設定!$B$11&gt;=$Q87)*($R87=""),2,IF($Q87="",1,0))))))</f>
        <v/>
      </c>
      <c r="AI87" s="8">
        <f>IFERROR(IF($AK87="","",$AK87+設定!$B$9),"")</f>
        <v/>
      </c>
      <c r="AJ87" s="4" t="n"/>
      <c r="AK87" s="7" t="n"/>
      <c r="AL87" s="4" t="n"/>
      <c r="AM87" s="4" t="n"/>
      <c r="AO87" s="8" t="n"/>
      <c r="AS87" s="8" t="n"/>
      <c r="AT87">
        <f>IFERROR(IF($B87="","",IF(COUNTIF($B$6:$B$305,$B87)&gt;1,"管理番号重複",IF(AND($C87="",OR($D87&lt;&gt;"",$L87&lt;&gt;"",$O87&lt;&gt;"",$R87&lt;&gt;"")),"交付日なしでデータあり",IF(OR(AND($L87&lt;&gt;"",$C87&lt;&gt;"",$L87&lt;$C87),AND($O87&lt;&gt;"",$C87&lt;&gt;"",$O87&lt;$C87),AND($R87&lt;&gt;"",$C87&lt;&gt;"",$R87&lt;$C87)),"交付日前の受領日",IF(OR(AND($L87&lt;&gt;"",$L87&gt;設定!$B$10),AND($O87&lt;&gt;"",$O87&gt;設定!$B$10),AND($R87&lt;&gt;"",$R87&gt;設定!$B$10)),"未来の受領日",IF(AND($AK87&lt;&gt;"",$C87&lt;&gt;"",$AK87&lt;$C87),"交付日前の照合日",IF(AND($AK87="",$AI87&lt;&gt;"","確認済み"),"受領前の照合",IF(AND($AI87="確認済み",$AK87=""),"照合済みで照合日なし",IF(AND($AI87="不備あり",$AR87=""),"不備ありで不備内容なし",IF(AND($L87&lt;&gt;"",$O87&lt;&gt;"",$R87&lt;&gt;"",$AT87="未着対応中"),"全票受領で未着対応中",IF($I87="不明・要確認","ルート不明",IF($J87="","保管場所なし",IF($Z87="","担当者なし",""))))))))))))),"")</f>
        <v/>
      </c>
      <c r="AU87" s="8" t="n"/>
    </row>
    <row r="88">
      <c r="A88" s="4">
        <f>IF($B88="","",ROW()-5)</f>
        <v/>
      </c>
      <c r="B88" s="5" t="n"/>
      <c r="C88" s="6" t="n"/>
      <c r="D88" s="5" t="n"/>
      <c r="E88" s="5" t="n"/>
      <c r="F88" s="5" t="n"/>
      <c r="G88" s="5" t="n"/>
      <c r="H88" s="5" t="n"/>
      <c r="I88" s="5" t="n"/>
      <c r="J88" s="5" t="n"/>
      <c r="K88" s="7">
        <f>IF($C88="","",IF($D88="特別管理",設定!$B$3,設定!$B$2)+$C88)</f>
        <v/>
      </c>
      <c r="L88" s="6" t="n"/>
      <c r="M88" s="7">
        <f>IF($L88="","",EDATE($L88,設定!$B$5*12))</f>
        <v/>
      </c>
      <c r="N88" s="7">
        <f>IF($C88="","",IF($D88="特別管理",設定!$B$3,設定!$B$2)+$C88)</f>
        <v/>
      </c>
      <c r="O88" s="6" t="n"/>
      <c r="P88" s="7">
        <f>IF($O88="","",EDATE($O88,設定!$B$5*12))</f>
        <v/>
      </c>
      <c r="Q88" s="7">
        <f>IF($C88="","",設定!$B$4+$C88)</f>
        <v/>
      </c>
      <c r="R88" s="6" t="n"/>
      <c r="S88" s="7">
        <f>IF($R88="","",EDATE($R88,設定!$B$5*12))</f>
        <v/>
      </c>
      <c r="T88" s="7">
        <f>IF($C88="","",EDATE($C88,設定!$B$5*12))</f>
        <v/>
      </c>
      <c r="U88" s="7">
        <f>IF(COUNT($M88,$P88,$S88,$T88)=0,"",MAX(IF($M88="",0,$M88),IF($P88="",0,$P88),IF($S88="",0,$S88),IF($T88="",0,$T88)))</f>
        <v/>
      </c>
      <c r="V88" s="6" t="n"/>
      <c r="W88" s="5" t="n"/>
      <c r="X88" s="7">
        <f>IF(AND($L88="",$K88&lt;&gt;"",設定!$B$10&gt;$K88),$K88+設定!$B$7,"")</f>
        <v/>
      </c>
      <c r="Y88" s="5" t="n"/>
      <c r="Z88" s="5" t="n"/>
      <c r="AA88" s="5" t="n"/>
      <c r="AB88" s="4">
        <f>IF(AH88=5,"完了",IF(AH88=4,"要確認：区分またはルート未設定",IF(AH88=3,IF(AND(設定!$B$10&gt;$K88,$L88=""),"B2票期限超過",IF(AND(設定!$B$10&gt;$N88,$O88=""),"D票期限超過","E票期限超過")),IF(AH88=2,IF(AND(設定!$B$11&gt;=$K88,$L88=""),"B2票期限間近",IF(AND(設定!$B$11&gt;=$N88,$O88=""),"D票期限間近","E票期限間近")),IF(AH88=1,"E票要確認","確認中")))))</f>
        <v/>
      </c>
      <c r="AC88" s="6" t="n"/>
      <c r="AD88" s="5" t="n"/>
      <c r="AE88" s="4">
        <f>IF($L88&lt;&gt;"","受領",IF($K88="","",IF(設定!$B$10&gt;$K88,"超過",IF(設定!$B$11&gt;=$K88,"間近","OK"))))</f>
        <v/>
      </c>
      <c r="AF88" s="4">
        <f>IF($O88&lt;&gt;"","受領",IF($N88="","",IF(設定!$B$10&gt;$N88,"超過",IF(設定!$B$11&gt;=$N88,"間近","OK"))))</f>
        <v/>
      </c>
      <c r="AG88" s="4">
        <f>IF($R88&lt;&gt;"","受領",IF($Q88="","",IF(設定!$B$10&gt;$Q88,"超過",IF(設定!$B$11&gt;=$Q88,"間近","OK"))))</f>
        <v/>
      </c>
      <c r="AH88" s="4">
        <f>IF($B88="",0,IF(($AA88="全票受領済み")+($L88&lt;&gt;"")*($O88&lt;&gt;"")*($R88&lt;&gt;""),5,IF(($D88="")+($I88="不明・要確認"),4,IF((設定!$B$10&gt;$K88)*($L88="")+(設定!$B$10&gt;$N88)*($O88="")+(設定!$B$10&gt;$Q88)*($R88=""),3,IF((設定!$B$11&gt;=$K88)*($L88="")+(設定!$B$11&gt;=$N88)*($O88="")+(設定!$B$11&gt;=$Q88)*($R88=""),2,IF($Q88="",1,0))))))</f>
        <v/>
      </c>
      <c r="AI88" s="8">
        <f>IFERROR(IF($AK88="","",$AK88+設定!$B$9),"")</f>
        <v/>
      </c>
      <c r="AJ88" s="4" t="n"/>
      <c r="AK88" s="7" t="n"/>
      <c r="AL88" s="4" t="n"/>
      <c r="AM88" s="4" t="n"/>
      <c r="AO88" s="8" t="n"/>
      <c r="AS88" s="8" t="n"/>
      <c r="AT88">
        <f>IFERROR(IF($B88="","",IF(COUNTIF($B$6:$B$305,$B88)&gt;1,"管理番号重複",IF(AND($C88="",OR($D88&lt;&gt;"",$L88&lt;&gt;"",$O88&lt;&gt;"",$R88&lt;&gt;"")),"交付日なしでデータあり",IF(OR(AND($L88&lt;&gt;"",$C88&lt;&gt;"",$L88&lt;$C88),AND($O88&lt;&gt;"",$C88&lt;&gt;"",$O88&lt;$C88),AND($R88&lt;&gt;"",$C88&lt;&gt;"",$R88&lt;$C88)),"交付日前の受領日",IF(OR(AND($L88&lt;&gt;"",$L88&gt;設定!$B$10),AND($O88&lt;&gt;"",$O88&gt;設定!$B$10),AND($R88&lt;&gt;"",$R88&gt;設定!$B$10)),"未来の受領日",IF(AND($AK88&lt;&gt;"",$C88&lt;&gt;"",$AK88&lt;$C88),"交付日前の照合日",IF(AND($AK88="",$AI88&lt;&gt;"","確認済み"),"受領前の照合",IF(AND($AI88="確認済み",$AK88=""),"照合済みで照合日なし",IF(AND($AI88="不備あり",$AR88=""),"不備ありで不備内容なし",IF(AND($L88&lt;&gt;"",$O88&lt;&gt;"",$R88&lt;&gt;"",$AT88="未着対応中"),"全票受領で未着対応中",IF($I88="不明・要確認","ルート不明",IF($J88="","保管場所なし",IF($Z88="","担当者なし",""))))))))))))),"")</f>
        <v/>
      </c>
      <c r="AU88" s="8" t="n"/>
    </row>
    <row r="89">
      <c r="A89" s="4">
        <f>IF($B89="","",ROW()-5)</f>
        <v/>
      </c>
      <c r="B89" s="5" t="n"/>
      <c r="C89" s="6" t="n"/>
      <c r="D89" s="5" t="n"/>
      <c r="E89" s="5" t="n"/>
      <c r="F89" s="5" t="n"/>
      <c r="G89" s="5" t="n"/>
      <c r="H89" s="5" t="n"/>
      <c r="I89" s="5" t="n"/>
      <c r="J89" s="5" t="n"/>
      <c r="K89" s="7">
        <f>IF($C89="","",IF($D89="特別管理",設定!$B$3,設定!$B$2)+$C89)</f>
        <v/>
      </c>
      <c r="L89" s="6" t="n"/>
      <c r="M89" s="7">
        <f>IF($L89="","",EDATE($L89,設定!$B$5*12))</f>
        <v/>
      </c>
      <c r="N89" s="7">
        <f>IF($C89="","",IF($D89="特別管理",設定!$B$3,設定!$B$2)+$C89)</f>
        <v/>
      </c>
      <c r="O89" s="6" t="n"/>
      <c r="P89" s="7">
        <f>IF($O89="","",EDATE($O89,設定!$B$5*12))</f>
        <v/>
      </c>
      <c r="Q89" s="7">
        <f>IF($C89="","",設定!$B$4+$C89)</f>
        <v/>
      </c>
      <c r="R89" s="6" t="n"/>
      <c r="S89" s="7">
        <f>IF($R89="","",EDATE($R89,設定!$B$5*12))</f>
        <v/>
      </c>
      <c r="T89" s="7">
        <f>IF($C89="","",EDATE($C89,設定!$B$5*12))</f>
        <v/>
      </c>
      <c r="U89" s="7">
        <f>IF(COUNT($M89,$P89,$S89,$T89)=0,"",MAX(IF($M89="",0,$M89),IF($P89="",0,$P89),IF($S89="",0,$S89),IF($T89="",0,$T89)))</f>
        <v/>
      </c>
      <c r="V89" s="6" t="n"/>
      <c r="W89" s="5" t="n"/>
      <c r="X89" s="7">
        <f>IF(AND($L89="",$K89&lt;&gt;"",設定!$B$10&gt;$K89),$K89+設定!$B$7,"")</f>
        <v/>
      </c>
      <c r="Y89" s="5" t="n"/>
      <c r="Z89" s="5" t="n"/>
      <c r="AA89" s="5" t="n"/>
      <c r="AB89" s="4">
        <f>IF(AH89=5,"完了",IF(AH89=4,"要確認：区分またはルート未設定",IF(AH89=3,IF(AND(設定!$B$10&gt;$K89,$L89=""),"B2票期限超過",IF(AND(設定!$B$10&gt;$N89,$O89=""),"D票期限超過","E票期限超過")),IF(AH89=2,IF(AND(設定!$B$11&gt;=$K89,$L89=""),"B2票期限間近",IF(AND(設定!$B$11&gt;=$N89,$O89=""),"D票期限間近","E票期限間近")),IF(AH89=1,"E票要確認","確認中")))))</f>
        <v/>
      </c>
      <c r="AC89" s="6" t="n"/>
      <c r="AD89" s="5" t="n"/>
      <c r="AE89" s="4">
        <f>IF($L89&lt;&gt;"","受領",IF($K89="","",IF(設定!$B$10&gt;$K89,"超過",IF(設定!$B$11&gt;=$K89,"間近","OK"))))</f>
        <v/>
      </c>
      <c r="AF89" s="4">
        <f>IF($O89&lt;&gt;"","受領",IF($N89="","",IF(設定!$B$10&gt;$N89,"超過",IF(設定!$B$11&gt;=$N89,"間近","OK"))))</f>
        <v/>
      </c>
      <c r="AG89" s="4">
        <f>IF($R89&lt;&gt;"","受領",IF($Q89="","",IF(設定!$B$10&gt;$Q89,"超過",IF(設定!$B$11&gt;=$Q89,"間近","OK"))))</f>
        <v/>
      </c>
      <c r="AH89" s="4">
        <f>IF($B89="",0,IF(($AA89="全票受領済み")+($L89&lt;&gt;"")*($O89&lt;&gt;"")*($R89&lt;&gt;""),5,IF(($D89="")+($I89="不明・要確認"),4,IF((設定!$B$10&gt;$K89)*($L89="")+(設定!$B$10&gt;$N89)*($O89="")+(設定!$B$10&gt;$Q89)*($R89=""),3,IF((設定!$B$11&gt;=$K89)*($L89="")+(設定!$B$11&gt;=$N89)*($O89="")+(設定!$B$11&gt;=$Q89)*($R89=""),2,IF($Q89="",1,0))))))</f>
        <v/>
      </c>
      <c r="AI89" s="8">
        <f>IFERROR(IF($AK89="","",$AK89+設定!$B$9),"")</f>
        <v/>
      </c>
      <c r="AJ89" s="4" t="n"/>
      <c r="AK89" s="7" t="n"/>
      <c r="AL89" s="4" t="n"/>
      <c r="AM89" s="4" t="n"/>
      <c r="AO89" s="8" t="n"/>
      <c r="AS89" s="8" t="n"/>
      <c r="AT89">
        <f>IFERROR(IF($B89="","",IF(COUNTIF($B$6:$B$305,$B89)&gt;1,"管理番号重複",IF(AND($C89="",OR($D89&lt;&gt;"",$L89&lt;&gt;"",$O89&lt;&gt;"",$R89&lt;&gt;"")),"交付日なしでデータあり",IF(OR(AND($L89&lt;&gt;"",$C89&lt;&gt;"",$L89&lt;$C89),AND($O89&lt;&gt;"",$C89&lt;&gt;"",$O89&lt;$C89),AND($R89&lt;&gt;"",$C89&lt;&gt;"",$R89&lt;$C89)),"交付日前の受領日",IF(OR(AND($L89&lt;&gt;"",$L89&gt;設定!$B$10),AND($O89&lt;&gt;"",$O89&gt;設定!$B$10),AND($R89&lt;&gt;"",$R89&gt;設定!$B$10)),"未来の受領日",IF(AND($AK89&lt;&gt;"",$C89&lt;&gt;"",$AK89&lt;$C89),"交付日前の照合日",IF(AND($AK89="",$AI89&lt;&gt;"","確認済み"),"受領前の照合",IF(AND($AI89="確認済み",$AK89=""),"照合済みで照合日なし",IF(AND($AI89="不備あり",$AR89=""),"不備ありで不備内容なし",IF(AND($L89&lt;&gt;"",$O89&lt;&gt;"",$R89&lt;&gt;"",$AT89="未着対応中"),"全票受領で未着対応中",IF($I89="不明・要確認","ルート不明",IF($J89="","保管場所なし",IF($Z89="","担当者なし",""))))))))))))),"")</f>
        <v/>
      </c>
      <c r="AU89" s="8" t="n"/>
    </row>
    <row r="90">
      <c r="A90" s="4">
        <f>IF($B90="","",ROW()-5)</f>
        <v/>
      </c>
      <c r="B90" s="5" t="n"/>
      <c r="C90" s="6" t="n"/>
      <c r="D90" s="5" t="n"/>
      <c r="E90" s="5" t="n"/>
      <c r="F90" s="5" t="n"/>
      <c r="G90" s="5" t="n"/>
      <c r="H90" s="5" t="n"/>
      <c r="I90" s="5" t="n"/>
      <c r="J90" s="5" t="n"/>
      <c r="K90" s="7">
        <f>IF($C90="","",IF($D90="特別管理",設定!$B$3,設定!$B$2)+$C90)</f>
        <v/>
      </c>
      <c r="L90" s="6" t="n"/>
      <c r="M90" s="7">
        <f>IF($L90="","",EDATE($L90,設定!$B$5*12))</f>
        <v/>
      </c>
      <c r="N90" s="7">
        <f>IF($C90="","",IF($D90="特別管理",設定!$B$3,設定!$B$2)+$C90)</f>
        <v/>
      </c>
      <c r="O90" s="6" t="n"/>
      <c r="P90" s="7">
        <f>IF($O90="","",EDATE($O90,設定!$B$5*12))</f>
        <v/>
      </c>
      <c r="Q90" s="7">
        <f>IF($C90="","",設定!$B$4+$C90)</f>
        <v/>
      </c>
      <c r="R90" s="6" t="n"/>
      <c r="S90" s="7">
        <f>IF($R90="","",EDATE($R90,設定!$B$5*12))</f>
        <v/>
      </c>
      <c r="T90" s="7">
        <f>IF($C90="","",EDATE($C90,設定!$B$5*12))</f>
        <v/>
      </c>
      <c r="U90" s="7">
        <f>IF(COUNT($M90,$P90,$S90,$T90)=0,"",MAX(IF($M90="",0,$M90),IF($P90="",0,$P90),IF($S90="",0,$S90),IF($T90="",0,$T90)))</f>
        <v/>
      </c>
      <c r="V90" s="6" t="n"/>
      <c r="W90" s="5" t="n"/>
      <c r="X90" s="7">
        <f>IF(AND($L90="",$K90&lt;&gt;"",設定!$B$10&gt;$K90),$K90+設定!$B$7,"")</f>
        <v/>
      </c>
      <c r="Y90" s="5" t="n"/>
      <c r="Z90" s="5" t="n"/>
      <c r="AA90" s="5" t="n"/>
      <c r="AB90" s="4">
        <f>IF(AH90=5,"完了",IF(AH90=4,"要確認：区分またはルート未設定",IF(AH90=3,IF(AND(設定!$B$10&gt;$K90,$L90=""),"B2票期限超過",IF(AND(設定!$B$10&gt;$N90,$O90=""),"D票期限超過","E票期限超過")),IF(AH90=2,IF(AND(設定!$B$11&gt;=$K90,$L90=""),"B2票期限間近",IF(AND(設定!$B$11&gt;=$N90,$O90=""),"D票期限間近","E票期限間近")),IF(AH90=1,"E票要確認","確認中")))))</f>
        <v/>
      </c>
      <c r="AC90" s="6" t="n"/>
      <c r="AD90" s="5" t="n"/>
      <c r="AE90" s="4">
        <f>IF($L90&lt;&gt;"","受領",IF($K90="","",IF(設定!$B$10&gt;$K90,"超過",IF(設定!$B$11&gt;=$K90,"間近","OK"))))</f>
        <v/>
      </c>
      <c r="AF90" s="4">
        <f>IF($O90&lt;&gt;"","受領",IF($N90="","",IF(設定!$B$10&gt;$N90,"超過",IF(設定!$B$11&gt;=$N90,"間近","OK"))))</f>
        <v/>
      </c>
      <c r="AG90" s="4">
        <f>IF($R90&lt;&gt;"","受領",IF($Q90="","",IF(設定!$B$10&gt;$Q90,"超過",IF(設定!$B$11&gt;=$Q90,"間近","OK"))))</f>
        <v/>
      </c>
      <c r="AH90" s="4">
        <f>IF($B90="",0,IF(($AA90="全票受領済み")+($L90&lt;&gt;"")*($O90&lt;&gt;"")*($R90&lt;&gt;""),5,IF(($D90="")+($I90="不明・要確認"),4,IF((設定!$B$10&gt;$K90)*($L90="")+(設定!$B$10&gt;$N90)*($O90="")+(設定!$B$10&gt;$Q90)*($R90=""),3,IF((設定!$B$11&gt;=$K90)*($L90="")+(設定!$B$11&gt;=$N90)*($O90="")+(設定!$B$11&gt;=$Q90)*($R90=""),2,IF($Q90="",1,0))))))</f>
        <v/>
      </c>
      <c r="AI90" s="8">
        <f>IFERROR(IF($AK90="","",$AK90+設定!$B$9),"")</f>
        <v/>
      </c>
      <c r="AJ90" s="4" t="n"/>
      <c r="AK90" s="7" t="n"/>
      <c r="AL90" s="4" t="n"/>
      <c r="AM90" s="4" t="n"/>
      <c r="AO90" s="8" t="n"/>
      <c r="AS90" s="8" t="n"/>
      <c r="AT90">
        <f>IFERROR(IF($B90="","",IF(COUNTIF($B$6:$B$305,$B90)&gt;1,"管理番号重複",IF(AND($C90="",OR($D90&lt;&gt;"",$L90&lt;&gt;"",$O90&lt;&gt;"",$R90&lt;&gt;"")),"交付日なしでデータあり",IF(OR(AND($L90&lt;&gt;"",$C90&lt;&gt;"",$L90&lt;$C90),AND($O90&lt;&gt;"",$C90&lt;&gt;"",$O90&lt;$C90),AND($R90&lt;&gt;"",$C90&lt;&gt;"",$R90&lt;$C90)),"交付日前の受領日",IF(OR(AND($L90&lt;&gt;"",$L90&gt;設定!$B$10),AND($O90&lt;&gt;"",$O90&gt;設定!$B$10),AND($R90&lt;&gt;"",$R90&gt;設定!$B$10)),"未来の受領日",IF(AND($AK90&lt;&gt;"",$C90&lt;&gt;"",$AK90&lt;$C90),"交付日前の照合日",IF(AND($AK90="",$AI90&lt;&gt;"","確認済み"),"受領前の照合",IF(AND($AI90="確認済み",$AK90=""),"照合済みで照合日なし",IF(AND($AI90="不備あり",$AR90=""),"不備ありで不備内容なし",IF(AND($L90&lt;&gt;"",$O90&lt;&gt;"",$R90&lt;&gt;"",$AT90="未着対応中"),"全票受領で未着対応中",IF($I90="不明・要確認","ルート不明",IF($J90="","保管場所なし",IF($Z90="","担当者なし",""))))))))))))),"")</f>
        <v/>
      </c>
      <c r="AU90" s="8" t="n"/>
    </row>
    <row r="91">
      <c r="A91" s="4">
        <f>IF($B91="","",ROW()-5)</f>
        <v/>
      </c>
      <c r="B91" s="5" t="n"/>
      <c r="C91" s="6" t="n"/>
      <c r="D91" s="5" t="n"/>
      <c r="E91" s="5" t="n"/>
      <c r="F91" s="5" t="n"/>
      <c r="G91" s="5" t="n"/>
      <c r="H91" s="5" t="n"/>
      <c r="I91" s="5" t="n"/>
      <c r="J91" s="5" t="n"/>
      <c r="K91" s="7">
        <f>IF($C91="","",IF($D91="特別管理",設定!$B$3,設定!$B$2)+$C91)</f>
        <v/>
      </c>
      <c r="L91" s="6" t="n"/>
      <c r="M91" s="7">
        <f>IF($L91="","",EDATE($L91,設定!$B$5*12))</f>
        <v/>
      </c>
      <c r="N91" s="7">
        <f>IF($C91="","",IF($D91="特別管理",設定!$B$3,設定!$B$2)+$C91)</f>
        <v/>
      </c>
      <c r="O91" s="6" t="n"/>
      <c r="P91" s="7">
        <f>IF($O91="","",EDATE($O91,設定!$B$5*12))</f>
        <v/>
      </c>
      <c r="Q91" s="7">
        <f>IF($C91="","",設定!$B$4+$C91)</f>
        <v/>
      </c>
      <c r="R91" s="6" t="n"/>
      <c r="S91" s="7">
        <f>IF($R91="","",EDATE($R91,設定!$B$5*12))</f>
        <v/>
      </c>
      <c r="T91" s="7">
        <f>IF($C91="","",EDATE($C91,設定!$B$5*12))</f>
        <v/>
      </c>
      <c r="U91" s="7">
        <f>IF(COUNT($M91,$P91,$S91,$T91)=0,"",MAX(IF($M91="",0,$M91),IF($P91="",0,$P91),IF($S91="",0,$S91),IF($T91="",0,$T91)))</f>
        <v/>
      </c>
      <c r="V91" s="6" t="n"/>
      <c r="W91" s="5" t="n"/>
      <c r="X91" s="7">
        <f>IF(AND($L91="",$K91&lt;&gt;"",設定!$B$10&gt;$K91),$K91+設定!$B$7,"")</f>
        <v/>
      </c>
      <c r="Y91" s="5" t="n"/>
      <c r="Z91" s="5" t="n"/>
      <c r="AA91" s="5" t="n"/>
      <c r="AB91" s="4">
        <f>IF(AH91=5,"完了",IF(AH91=4,"要確認：区分またはルート未設定",IF(AH91=3,IF(AND(設定!$B$10&gt;$K91,$L91=""),"B2票期限超過",IF(AND(設定!$B$10&gt;$N91,$O91=""),"D票期限超過","E票期限超過")),IF(AH91=2,IF(AND(設定!$B$11&gt;=$K91,$L91=""),"B2票期限間近",IF(AND(設定!$B$11&gt;=$N91,$O91=""),"D票期限間近","E票期限間近")),IF(AH91=1,"E票要確認","確認中")))))</f>
        <v/>
      </c>
      <c r="AC91" s="6" t="n"/>
      <c r="AD91" s="5" t="n"/>
      <c r="AE91" s="4">
        <f>IF($L91&lt;&gt;"","受領",IF($K91="","",IF(設定!$B$10&gt;$K91,"超過",IF(設定!$B$11&gt;=$K91,"間近","OK"))))</f>
        <v/>
      </c>
      <c r="AF91" s="4">
        <f>IF($O91&lt;&gt;"","受領",IF($N91="","",IF(設定!$B$10&gt;$N91,"超過",IF(設定!$B$11&gt;=$N91,"間近","OK"))))</f>
        <v/>
      </c>
      <c r="AG91" s="4">
        <f>IF($R91&lt;&gt;"","受領",IF($Q91="","",IF(設定!$B$10&gt;$Q91,"超過",IF(設定!$B$11&gt;=$Q91,"間近","OK"))))</f>
        <v/>
      </c>
      <c r="AH91" s="4">
        <f>IF($B91="",0,IF(($AA91="全票受領済み")+($L91&lt;&gt;"")*($O91&lt;&gt;"")*($R91&lt;&gt;""),5,IF(($D91="")+($I91="不明・要確認"),4,IF((設定!$B$10&gt;$K91)*($L91="")+(設定!$B$10&gt;$N91)*($O91="")+(設定!$B$10&gt;$Q91)*($R91=""),3,IF((設定!$B$11&gt;=$K91)*($L91="")+(設定!$B$11&gt;=$N91)*($O91="")+(設定!$B$11&gt;=$Q91)*($R91=""),2,IF($Q91="",1,0))))))</f>
        <v/>
      </c>
      <c r="AI91" s="8">
        <f>IFERROR(IF($AK91="","",$AK91+設定!$B$9),"")</f>
        <v/>
      </c>
      <c r="AJ91" s="4" t="n"/>
      <c r="AK91" s="7" t="n"/>
      <c r="AL91" s="4" t="n"/>
      <c r="AM91" s="4" t="n"/>
      <c r="AO91" s="8" t="n"/>
      <c r="AS91" s="8" t="n"/>
      <c r="AT91">
        <f>IFERROR(IF($B91="","",IF(COUNTIF($B$6:$B$305,$B91)&gt;1,"管理番号重複",IF(AND($C91="",OR($D91&lt;&gt;"",$L91&lt;&gt;"",$O91&lt;&gt;"",$R91&lt;&gt;"")),"交付日なしでデータあり",IF(OR(AND($L91&lt;&gt;"",$C91&lt;&gt;"",$L91&lt;$C91),AND($O91&lt;&gt;"",$C91&lt;&gt;"",$O91&lt;$C91),AND($R91&lt;&gt;"",$C91&lt;&gt;"",$R91&lt;$C91)),"交付日前の受領日",IF(OR(AND($L91&lt;&gt;"",$L91&gt;設定!$B$10),AND($O91&lt;&gt;"",$O91&gt;設定!$B$10),AND($R91&lt;&gt;"",$R91&gt;設定!$B$10)),"未来の受領日",IF(AND($AK91&lt;&gt;"",$C91&lt;&gt;"",$AK91&lt;$C91),"交付日前の照合日",IF(AND($AK91="",$AI91&lt;&gt;"","確認済み"),"受領前の照合",IF(AND($AI91="確認済み",$AK91=""),"照合済みで照合日なし",IF(AND($AI91="不備あり",$AR91=""),"不備ありで不備内容なし",IF(AND($L91&lt;&gt;"",$O91&lt;&gt;"",$R91&lt;&gt;"",$AT91="未着対応中"),"全票受領で未着対応中",IF($I91="不明・要確認","ルート不明",IF($J91="","保管場所なし",IF($Z91="","担当者なし",""))))))))))))),"")</f>
        <v/>
      </c>
      <c r="AU91" s="8" t="n"/>
    </row>
    <row r="92">
      <c r="A92" s="4">
        <f>IF($B92="","",ROW()-5)</f>
        <v/>
      </c>
      <c r="B92" s="5" t="n"/>
      <c r="C92" s="6" t="n"/>
      <c r="D92" s="5" t="n"/>
      <c r="E92" s="5" t="n"/>
      <c r="F92" s="5" t="n"/>
      <c r="G92" s="5" t="n"/>
      <c r="H92" s="5" t="n"/>
      <c r="I92" s="5" t="n"/>
      <c r="J92" s="5" t="n"/>
      <c r="K92" s="7">
        <f>IF($C92="","",IF($D92="特別管理",設定!$B$3,設定!$B$2)+$C92)</f>
        <v/>
      </c>
      <c r="L92" s="6" t="n"/>
      <c r="M92" s="7">
        <f>IF($L92="","",EDATE($L92,設定!$B$5*12))</f>
        <v/>
      </c>
      <c r="N92" s="7">
        <f>IF($C92="","",IF($D92="特別管理",設定!$B$3,設定!$B$2)+$C92)</f>
        <v/>
      </c>
      <c r="O92" s="6" t="n"/>
      <c r="P92" s="7">
        <f>IF($O92="","",EDATE($O92,設定!$B$5*12))</f>
        <v/>
      </c>
      <c r="Q92" s="7">
        <f>IF($C92="","",設定!$B$4+$C92)</f>
        <v/>
      </c>
      <c r="R92" s="6" t="n"/>
      <c r="S92" s="7">
        <f>IF($R92="","",EDATE($R92,設定!$B$5*12))</f>
        <v/>
      </c>
      <c r="T92" s="7">
        <f>IF($C92="","",EDATE($C92,設定!$B$5*12))</f>
        <v/>
      </c>
      <c r="U92" s="7">
        <f>IF(COUNT($M92,$P92,$S92,$T92)=0,"",MAX(IF($M92="",0,$M92),IF($P92="",0,$P92),IF($S92="",0,$S92),IF($T92="",0,$T92)))</f>
        <v/>
      </c>
      <c r="V92" s="6" t="n"/>
      <c r="W92" s="5" t="n"/>
      <c r="X92" s="7">
        <f>IF(AND($L92="",$K92&lt;&gt;"",設定!$B$10&gt;$K92),$K92+設定!$B$7,"")</f>
        <v/>
      </c>
      <c r="Y92" s="5" t="n"/>
      <c r="Z92" s="5" t="n"/>
      <c r="AA92" s="5" t="n"/>
      <c r="AB92" s="4">
        <f>IF(AH92=5,"完了",IF(AH92=4,"要確認：区分またはルート未設定",IF(AH92=3,IF(AND(設定!$B$10&gt;$K92,$L92=""),"B2票期限超過",IF(AND(設定!$B$10&gt;$N92,$O92=""),"D票期限超過","E票期限超過")),IF(AH92=2,IF(AND(設定!$B$11&gt;=$K92,$L92=""),"B2票期限間近",IF(AND(設定!$B$11&gt;=$N92,$O92=""),"D票期限間近","E票期限間近")),IF(AH92=1,"E票要確認","確認中")))))</f>
        <v/>
      </c>
      <c r="AC92" s="6" t="n"/>
      <c r="AD92" s="5" t="n"/>
      <c r="AE92" s="4">
        <f>IF($L92&lt;&gt;"","受領",IF($K92="","",IF(設定!$B$10&gt;$K92,"超過",IF(設定!$B$11&gt;=$K92,"間近","OK"))))</f>
        <v/>
      </c>
      <c r="AF92" s="4">
        <f>IF($O92&lt;&gt;"","受領",IF($N92="","",IF(設定!$B$10&gt;$N92,"超過",IF(設定!$B$11&gt;=$N92,"間近","OK"))))</f>
        <v/>
      </c>
      <c r="AG92" s="4">
        <f>IF($R92&lt;&gt;"","受領",IF($Q92="","",IF(設定!$B$10&gt;$Q92,"超過",IF(設定!$B$11&gt;=$Q92,"間近","OK"))))</f>
        <v/>
      </c>
      <c r="AH92" s="4">
        <f>IF($B92="",0,IF(($AA92="全票受領済み")+($L92&lt;&gt;"")*($O92&lt;&gt;"")*($R92&lt;&gt;""),5,IF(($D92="")+($I92="不明・要確認"),4,IF((設定!$B$10&gt;$K92)*($L92="")+(設定!$B$10&gt;$N92)*($O92="")+(設定!$B$10&gt;$Q92)*($R92=""),3,IF((設定!$B$11&gt;=$K92)*($L92="")+(設定!$B$11&gt;=$N92)*($O92="")+(設定!$B$11&gt;=$Q92)*($R92=""),2,IF($Q92="",1,0))))))</f>
        <v/>
      </c>
      <c r="AI92" s="8">
        <f>IFERROR(IF($AK92="","",$AK92+設定!$B$9),"")</f>
        <v/>
      </c>
      <c r="AJ92" s="4" t="n"/>
      <c r="AK92" s="7" t="n"/>
      <c r="AL92" s="4" t="n"/>
      <c r="AM92" s="4" t="n"/>
      <c r="AO92" s="8" t="n"/>
      <c r="AS92" s="8" t="n"/>
      <c r="AT92">
        <f>IFERROR(IF($B92="","",IF(COUNTIF($B$6:$B$305,$B92)&gt;1,"管理番号重複",IF(AND($C92="",OR($D92&lt;&gt;"",$L92&lt;&gt;"",$O92&lt;&gt;"",$R92&lt;&gt;"")),"交付日なしでデータあり",IF(OR(AND($L92&lt;&gt;"",$C92&lt;&gt;"",$L92&lt;$C92),AND($O92&lt;&gt;"",$C92&lt;&gt;"",$O92&lt;$C92),AND($R92&lt;&gt;"",$C92&lt;&gt;"",$R92&lt;$C92)),"交付日前の受領日",IF(OR(AND($L92&lt;&gt;"",$L92&gt;設定!$B$10),AND($O92&lt;&gt;"",$O92&gt;設定!$B$10),AND($R92&lt;&gt;"",$R92&gt;設定!$B$10)),"未来の受領日",IF(AND($AK92&lt;&gt;"",$C92&lt;&gt;"",$AK92&lt;$C92),"交付日前の照合日",IF(AND($AK92="",$AI92&lt;&gt;"","確認済み"),"受領前の照合",IF(AND($AI92="確認済み",$AK92=""),"照合済みで照合日なし",IF(AND($AI92="不備あり",$AR92=""),"不備ありで不備内容なし",IF(AND($L92&lt;&gt;"",$O92&lt;&gt;"",$R92&lt;&gt;"",$AT92="未着対応中"),"全票受領で未着対応中",IF($I92="不明・要確認","ルート不明",IF($J92="","保管場所なし",IF($Z92="","担当者なし",""))))))))))))),"")</f>
        <v/>
      </c>
      <c r="AU92" s="8" t="n"/>
    </row>
    <row r="93">
      <c r="A93" s="4">
        <f>IF($B93="","",ROW()-5)</f>
        <v/>
      </c>
      <c r="B93" s="5" t="n"/>
      <c r="C93" s="6" t="n"/>
      <c r="D93" s="5" t="n"/>
      <c r="E93" s="5" t="n"/>
      <c r="F93" s="5" t="n"/>
      <c r="G93" s="5" t="n"/>
      <c r="H93" s="5" t="n"/>
      <c r="I93" s="5" t="n"/>
      <c r="J93" s="5" t="n"/>
      <c r="K93" s="7">
        <f>IF($C93="","",IF($D93="特別管理",設定!$B$3,設定!$B$2)+$C93)</f>
        <v/>
      </c>
      <c r="L93" s="6" t="n"/>
      <c r="M93" s="7">
        <f>IF($L93="","",EDATE($L93,設定!$B$5*12))</f>
        <v/>
      </c>
      <c r="N93" s="7">
        <f>IF($C93="","",IF($D93="特別管理",設定!$B$3,設定!$B$2)+$C93)</f>
        <v/>
      </c>
      <c r="O93" s="6" t="n"/>
      <c r="P93" s="7">
        <f>IF($O93="","",EDATE($O93,設定!$B$5*12))</f>
        <v/>
      </c>
      <c r="Q93" s="7">
        <f>IF($C93="","",設定!$B$4+$C93)</f>
        <v/>
      </c>
      <c r="R93" s="6" t="n"/>
      <c r="S93" s="7">
        <f>IF($R93="","",EDATE($R93,設定!$B$5*12))</f>
        <v/>
      </c>
      <c r="T93" s="7">
        <f>IF($C93="","",EDATE($C93,設定!$B$5*12))</f>
        <v/>
      </c>
      <c r="U93" s="7">
        <f>IF(COUNT($M93,$P93,$S93,$T93)=0,"",MAX(IF($M93="",0,$M93),IF($P93="",0,$P93),IF($S93="",0,$S93),IF($T93="",0,$T93)))</f>
        <v/>
      </c>
      <c r="V93" s="6" t="n"/>
      <c r="W93" s="5" t="n"/>
      <c r="X93" s="7">
        <f>IF(AND($L93="",$K93&lt;&gt;"",設定!$B$10&gt;$K93),$K93+設定!$B$7,"")</f>
        <v/>
      </c>
      <c r="Y93" s="5" t="n"/>
      <c r="Z93" s="5" t="n"/>
      <c r="AA93" s="5" t="n"/>
      <c r="AB93" s="4">
        <f>IF(AH93=5,"完了",IF(AH93=4,"要確認：区分またはルート未設定",IF(AH93=3,IF(AND(設定!$B$10&gt;$K93,$L93=""),"B2票期限超過",IF(AND(設定!$B$10&gt;$N93,$O93=""),"D票期限超過","E票期限超過")),IF(AH93=2,IF(AND(設定!$B$11&gt;=$K93,$L93=""),"B2票期限間近",IF(AND(設定!$B$11&gt;=$N93,$O93=""),"D票期限間近","E票期限間近")),IF(AH93=1,"E票要確認","確認中")))))</f>
        <v/>
      </c>
      <c r="AC93" s="6" t="n"/>
      <c r="AD93" s="5" t="n"/>
      <c r="AE93" s="4">
        <f>IF($L93&lt;&gt;"","受領",IF($K93="","",IF(設定!$B$10&gt;$K93,"超過",IF(設定!$B$11&gt;=$K93,"間近","OK"))))</f>
        <v/>
      </c>
      <c r="AF93" s="4">
        <f>IF($O93&lt;&gt;"","受領",IF($N93="","",IF(設定!$B$10&gt;$N93,"超過",IF(設定!$B$11&gt;=$N93,"間近","OK"))))</f>
        <v/>
      </c>
      <c r="AG93" s="4">
        <f>IF($R93&lt;&gt;"","受領",IF($Q93="","",IF(設定!$B$10&gt;$Q93,"超過",IF(設定!$B$11&gt;=$Q93,"間近","OK"))))</f>
        <v/>
      </c>
      <c r="AH93" s="4">
        <f>IF($B93="",0,IF(($AA93="全票受領済み")+($L93&lt;&gt;"")*($O93&lt;&gt;"")*($R93&lt;&gt;""),5,IF(($D93="")+($I93="不明・要確認"),4,IF((設定!$B$10&gt;$K93)*($L93="")+(設定!$B$10&gt;$N93)*($O93="")+(設定!$B$10&gt;$Q93)*($R93=""),3,IF((設定!$B$11&gt;=$K93)*($L93="")+(設定!$B$11&gt;=$N93)*($O93="")+(設定!$B$11&gt;=$Q93)*($R93=""),2,IF($Q93="",1,0))))))</f>
        <v/>
      </c>
      <c r="AI93" s="8">
        <f>IFERROR(IF($AK93="","",$AK93+設定!$B$9),"")</f>
        <v/>
      </c>
      <c r="AJ93" s="4" t="n"/>
      <c r="AK93" s="7" t="n"/>
      <c r="AL93" s="4" t="n"/>
      <c r="AM93" s="4" t="n"/>
      <c r="AO93" s="8" t="n"/>
      <c r="AS93" s="8" t="n"/>
      <c r="AT93">
        <f>IFERROR(IF($B93="","",IF(COUNTIF($B$6:$B$305,$B93)&gt;1,"管理番号重複",IF(AND($C93="",OR($D93&lt;&gt;"",$L93&lt;&gt;"",$O93&lt;&gt;"",$R93&lt;&gt;"")),"交付日なしでデータあり",IF(OR(AND($L93&lt;&gt;"",$C93&lt;&gt;"",$L93&lt;$C93),AND($O93&lt;&gt;"",$C93&lt;&gt;"",$O93&lt;$C93),AND($R93&lt;&gt;"",$C93&lt;&gt;"",$R93&lt;$C93)),"交付日前の受領日",IF(OR(AND($L93&lt;&gt;"",$L93&gt;設定!$B$10),AND($O93&lt;&gt;"",$O93&gt;設定!$B$10),AND($R93&lt;&gt;"",$R93&gt;設定!$B$10)),"未来の受領日",IF(AND($AK93&lt;&gt;"",$C93&lt;&gt;"",$AK93&lt;$C93),"交付日前の照合日",IF(AND($AK93="",$AI93&lt;&gt;"","確認済み"),"受領前の照合",IF(AND($AI93="確認済み",$AK93=""),"照合済みで照合日なし",IF(AND($AI93="不備あり",$AR93=""),"不備ありで不備内容なし",IF(AND($L93&lt;&gt;"",$O93&lt;&gt;"",$R93&lt;&gt;"",$AT93="未着対応中"),"全票受領で未着対応中",IF($I93="不明・要確認","ルート不明",IF($J93="","保管場所なし",IF($Z93="","担当者なし",""))))))))))))),"")</f>
        <v/>
      </c>
      <c r="AU93" s="8" t="n"/>
    </row>
    <row r="94">
      <c r="A94" s="4">
        <f>IF($B94="","",ROW()-5)</f>
        <v/>
      </c>
      <c r="B94" s="5" t="n"/>
      <c r="C94" s="6" t="n"/>
      <c r="D94" s="5" t="n"/>
      <c r="E94" s="5" t="n"/>
      <c r="F94" s="5" t="n"/>
      <c r="G94" s="5" t="n"/>
      <c r="H94" s="5" t="n"/>
      <c r="I94" s="5" t="n"/>
      <c r="J94" s="5" t="n"/>
      <c r="K94" s="7">
        <f>IF($C94="","",IF($D94="特別管理",設定!$B$3,設定!$B$2)+$C94)</f>
        <v/>
      </c>
      <c r="L94" s="6" t="n"/>
      <c r="M94" s="7">
        <f>IF($L94="","",EDATE($L94,設定!$B$5*12))</f>
        <v/>
      </c>
      <c r="N94" s="7">
        <f>IF($C94="","",IF($D94="特別管理",設定!$B$3,設定!$B$2)+$C94)</f>
        <v/>
      </c>
      <c r="O94" s="6" t="n"/>
      <c r="P94" s="7">
        <f>IF($O94="","",EDATE($O94,設定!$B$5*12))</f>
        <v/>
      </c>
      <c r="Q94" s="7">
        <f>IF($C94="","",設定!$B$4+$C94)</f>
        <v/>
      </c>
      <c r="R94" s="6" t="n"/>
      <c r="S94" s="7">
        <f>IF($R94="","",EDATE($R94,設定!$B$5*12))</f>
        <v/>
      </c>
      <c r="T94" s="7">
        <f>IF($C94="","",EDATE($C94,設定!$B$5*12))</f>
        <v/>
      </c>
      <c r="U94" s="7">
        <f>IF(COUNT($M94,$P94,$S94,$T94)=0,"",MAX(IF($M94="",0,$M94),IF($P94="",0,$P94),IF($S94="",0,$S94),IF($T94="",0,$T94)))</f>
        <v/>
      </c>
      <c r="V94" s="6" t="n"/>
      <c r="W94" s="5" t="n"/>
      <c r="X94" s="7">
        <f>IF(AND($L94="",$K94&lt;&gt;"",設定!$B$10&gt;$K94),$K94+設定!$B$7,"")</f>
        <v/>
      </c>
      <c r="Y94" s="5" t="n"/>
      <c r="Z94" s="5" t="n"/>
      <c r="AA94" s="5" t="n"/>
      <c r="AB94" s="4">
        <f>IF(AH94=5,"完了",IF(AH94=4,"要確認：区分またはルート未設定",IF(AH94=3,IF(AND(設定!$B$10&gt;$K94,$L94=""),"B2票期限超過",IF(AND(設定!$B$10&gt;$N94,$O94=""),"D票期限超過","E票期限超過")),IF(AH94=2,IF(AND(設定!$B$11&gt;=$K94,$L94=""),"B2票期限間近",IF(AND(設定!$B$11&gt;=$N94,$O94=""),"D票期限間近","E票期限間近")),IF(AH94=1,"E票要確認","確認中")))))</f>
        <v/>
      </c>
      <c r="AC94" s="6" t="n"/>
      <c r="AD94" s="5" t="n"/>
      <c r="AE94" s="4">
        <f>IF($L94&lt;&gt;"","受領",IF($K94="","",IF(設定!$B$10&gt;$K94,"超過",IF(設定!$B$11&gt;=$K94,"間近","OK"))))</f>
        <v/>
      </c>
      <c r="AF94" s="4">
        <f>IF($O94&lt;&gt;"","受領",IF($N94="","",IF(設定!$B$10&gt;$N94,"超過",IF(設定!$B$11&gt;=$N94,"間近","OK"))))</f>
        <v/>
      </c>
      <c r="AG94" s="4">
        <f>IF($R94&lt;&gt;"","受領",IF($Q94="","",IF(設定!$B$10&gt;$Q94,"超過",IF(設定!$B$11&gt;=$Q94,"間近","OK"))))</f>
        <v/>
      </c>
      <c r="AH94" s="4">
        <f>IF($B94="",0,IF(($AA94="全票受領済み")+($L94&lt;&gt;"")*($O94&lt;&gt;"")*($R94&lt;&gt;""),5,IF(($D94="")+($I94="不明・要確認"),4,IF((設定!$B$10&gt;$K94)*($L94="")+(設定!$B$10&gt;$N94)*($O94="")+(設定!$B$10&gt;$Q94)*($R94=""),3,IF((設定!$B$11&gt;=$K94)*($L94="")+(設定!$B$11&gt;=$N94)*($O94="")+(設定!$B$11&gt;=$Q94)*($R94=""),2,IF($Q94="",1,0))))))</f>
        <v/>
      </c>
      <c r="AI94" s="8">
        <f>IFERROR(IF($AK94="","",$AK94+設定!$B$9),"")</f>
        <v/>
      </c>
      <c r="AJ94" s="4" t="n"/>
      <c r="AK94" s="7" t="n"/>
      <c r="AL94" s="4" t="n"/>
      <c r="AM94" s="4" t="n"/>
      <c r="AO94" s="8" t="n"/>
      <c r="AS94" s="8" t="n"/>
      <c r="AT94">
        <f>IFERROR(IF($B94="","",IF(COUNTIF($B$6:$B$305,$B94)&gt;1,"管理番号重複",IF(AND($C94="",OR($D94&lt;&gt;"",$L94&lt;&gt;"",$O94&lt;&gt;"",$R94&lt;&gt;"")),"交付日なしでデータあり",IF(OR(AND($L94&lt;&gt;"",$C94&lt;&gt;"",$L94&lt;$C94),AND($O94&lt;&gt;"",$C94&lt;&gt;"",$O94&lt;$C94),AND($R94&lt;&gt;"",$C94&lt;&gt;"",$R94&lt;$C94)),"交付日前の受領日",IF(OR(AND($L94&lt;&gt;"",$L94&gt;設定!$B$10),AND($O94&lt;&gt;"",$O94&gt;設定!$B$10),AND($R94&lt;&gt;"",$R94&gt;設定!$B$10)),"未来の受領日",IF(AND($AK94&lt;&gt;"",$C94&lt;&gt;"",$AK94&lt;$C94),"交付日前の照合日",IF(AND($AK94="",$AI94&lt;&gt;"","確認済み"),"受領前の照合",IF(AND($AI94="確認済み",$AK94=""),"照合済みで照合日なし",IF(AND($AI94="不備あり",$AR94=""),"不備ありで不備内容なし",IF(AND($L94&lt;&gt;"",$O94&lt;&gt;"",$R94&lt;&gt;"",$AT94="未着対応中"),"全票受領で未着対応中",IF($I94="不明・要確認","ルート不明",IF($J94="","保管場所なし",IF($Z94="","担当者なし",""))))))))))))),"")</f>
        <v/>
      </c>
      <c r="AU94" s="8" t="n"/>
    </row>
    <row r="95">
      <c r="A95" s="4">
        <f>IF($B95="","",ROW()-5)</f>
        <v/>
      </c>
      <c r="B95" s="5" t="n"/>
      <c r="C95" s="6" t="n"/>
      <c r="D95" s="5" t="n"/>
      <c r="E95" s="5" t="n"/>
      <c r="F95" s="5" t="n"/>
      <c r="G95" s="5" t="n"/>
      <c r="H95" s="5" t="n"/>
      <c r="I95" s="5" t="n"/>
      <c r="J95" s="5" t="n"/>
      <c r="K95" s="7">
        <f>IF($C95="","",IF($D95="特別管理",設定!$B$3,設定!$B$2)+$C95)</f>
        <v/>
      </c>
      <c r="L95" s="6" t="n"/>
      <c r="M95" s="7">
        <f>IF($L95="","",EDATE($L95,設定!$B$5*12))</f>
        <v/>
      </c>
      <c r="N95" s="7">
        <f>IF($C95="","",IF($D95="特別管理",設定!$B$3,設定!$B$2)+$C95)</f>
        <v/>
      </c>
      <c r="O95" s="6" t="n"/>
      <c r="P95" s="7">
        <f>IF($O95="","",EDATE($O95,設定!$B$5*12))</f>
        <v/>
      </c>
      <c r="Q95" s="7">
        <f>IF($C95="","",設定!$B$4+$C95)</f>
        <v/>
      </c>
      <c r="R95" s="6" t="n"/>
      <c r="S95" s="7">
        <f>IF($R95="","",EDATE($R95,設定!$B$5*12))</f>
        <v/>
      </c>
      <c r="T95" s="7">
        <f>IF($C95="","",EDATE($C95,設定!$B$5*12))</f>
        <v/>
      </c>
      <c r="U95" s="7">
        <f>IF(COUNT($M95,$P95,$S95,$T95)=0,"",MAX(IF($M95="",0,$M95),IF($P95="",0,$P95),IF($S95="",0,$S95),IF($T95="",0,$T95)))</f>
        <v/>
      </c>
      <c r="V95" s="6" t="n"/>
      <c r="W95" s="5" t="n"/>
      <c r="X95" s="7">
        <f>IF(AND($L95="",$K95&lt;&gt;"",設定!$B$10&gt;$K95),$K95+設定!$B$7,"")</f>
        <v/>
      </c>
      <c r="Y95" s="5" t="n"/>
      <c r="Z95" s="5" t="n"/>
      <c r="AA95" s="5" t="n"/>
      <c r="AB95" s="4">
        <f>IF(AH95=5,"完了",IF(AH95=4,"要確認：区分またはルート未設定",IF(AH95=3,IF(AND(設定!$B$10&gt;$K95,$L95=""),"B2票期限超過",IF(AND(設定!$B$10&gt;$N95,$O95=""),"D票期限超過","E票期限超過")),IF(AH95=2,IF(AND(設定!$B$11&gt;=$K95,$L95=""),"B2票期限間近",IF(AND(設定!$B$11&gt;=$N95,$O95=""),"D票期限間近","E票期限間近")),IF(AH95=1,"E票要確認","確認中")))))</f>
        <v/>
      </c>
      <c r="AC95" s="6" t="n"/>
      <c r="AD95" s="5" t="n"/>
      <c r="AE95" s="4">
        <f>IF($L95&lt;&gt;"","受領",IF($K95="","",IF(設定!$B$10&gt;$K95,"超過",IF(設定!$B$11&gt;=$K95,"間近","OK"))))</f>
        <v/>
      </c>
      <c r="AF95" s="4">
        <f>IF($O95&lt;&gt;"","受領",IF($N95="","",IF(設定!$B$10&gt;$N95,"超過",IF(設定!$B$11&gt;=$N95,"間近","OK"))))</f>
        <v/>
      </c>
      <c r="AG95" s="4">
        <f>IF($R95&lt;&gt;"","受領",IF($Q95="","",IF(設定!$B$10&gt;$Q95,"超過",IF(設定!$B$11&gt;=$Q95,"間近","OK"))))</f>
        <v/>
      </c>
      <c r="AH95" s="4">
        <f>IF($B95="",0,IF(($AA95="全票受領済み")+($L95&lt;&gt;"")*($O95&lt;&gt;"")*($R95&lt;&gt;""),5,IF(($D95="")+($I95="不明・要確認"),4,IF((設定!$B$10&gt;$K95)*($L95="")+(設定!$B$10&gt;$N95)*($O95="")+(設定!$B$10&gt;$Q95)*($R95=""),3,IF((設定!$B$11&gt;=$K95)*($L95="")+(設定!$B$11&gt;=$N95)*($O95="")+(設定!$B$11&gt;=$Q95)*($R95=""),2,IF($Q95="",1,0))))))</f>
        <v/>
      </c>
      <c r="AI95" s="8">
        <f>IFERROR(IF($AK95="","",$AK95+設定!$B$9),"")</f>
        <v/>
      </c>
      <c r="AJ95" s="4" t="n"/>
      <c r="AK95" s="7" t="n"/>
      <c r="AL95" s="4" t="n"/>
      <c r="AM95" s="4" t="n"/>
      <c r="AO95" s="8" t="n"/>
      <c r="AS95" s="8" t="n"/>
      <c r="AT95">
        <f>IFERROR(IF($B95="","",IF(COUNTIF($B$6:$B$305,$B95)&gt;1,"管理番号重複",IF(AND($C95="",OR($D95&lt;&gt;"",$L95&lt;&gt;"",$O95&lt;&gt;"",$R95&lt;&gt;"")),"交付日なしでデータあり",IF(OR(AND($L95&lt;&gt;"",$C95&lt;&gt;"",$L95&lt;$C95),AND($O95&lt;&gt;"",$C95&lt;&gt;"",$O95&lt;$C95),AND($R95&lt;&gt;"",$C95&lt;&gt;"",$R95&lt;$C95)),"交付日前の受領日",IF(OR(AND($L95&lt;&gt;"",$L95&gt;設定!$B$10),AND($O95&lt;&gt;"",$O95&gt;設定!$B$10),AND($R95&lt;&gt;"",$R95&gt;設定!$B$10)),"未来の受領日",IF(AND($AK95&lt;&gt;"",$C95&lt;&gt;"",$AK95&lt;$C95),"交付日前の照合日",IF(AND($AK95="",$AI95&lt;&gt;"","確認済み"),"受領前の照合",IF(AND($AI95="確認済み",$AK95=""),"照合済みで照合日なし",IF(AND($AI95="不備あり",$AR95=""),"不備ありで不備内容なし",IF(AND($L95&lt;&gt;"",$O95&lt;&gt;"",$R95&lt;&gt;"",$AT95="未着対応中"),"全票受領で未着対応中",IF($I95="不明・要確認","ルート不明",IF($J95="","保管場所なし",IF($Z95="","担当者なし",""))))))))))))),"")</f>
        <v/>
      </c>
      <c r="AU95" s="8" t="n"/>
    </row>
    <row r="96">
      <c r="A96" s="4">
        <f>IF($B96="","",ROW()-5)</f>
        <v/>
      </c>
      <c r="B96" s="5" t="n"/>
      <c r="C96" s="6" t="n"/>
      <c r="D96" s="5" t="n"/>
      <c r="E96" s="5" t="n"/>
      <c r="F96" s="5" t="n"/>
      <c r="G96" s="5" t="n"/>
      <c r="H96" s="5" t="n"/>
      <c r="I96" s="5" t="n"/>
      <c r="J96" s="5" t="n"/>
      <c r="K96" s="7">
        <f>IF($C96="","",IF($D96="特別管理",設定!$B$3,設定!$B$2)+$C96)</f>
        <v/>
      </c>
      <c r="L96" s="6" t="n"/>
      <c r="M96" s="7">
        <f>IF($L96="","",EDATE($L96,設定!$B$5*12))</f>
        <v/>
      </c>
      <c r="N96" s="7">
        <f>IF($C96="","",IF($D96="特別管理",設定!$B$3,設定!$B$2)+$C96)</f>
        <v/>
      </c>
      <c r="O96" s="6" t="n"/>
      <c r="P96" s="7">
        <f>IF($O96="","",EDATE($O96,設定!$B$5*12))</f>
        <v/>
      </c>
      <c r="Q96" s="7">
        <f>IF($C96="","",設定!$B$4+$C96)</f>
        <v/>
      </c>
      <c r="R96" s="6" t="n"/>
      <c r="S96" s="7">
        <f>IF($R96="","",EDATE($R96,設定!$B$5*12))</f>
        <v/>
      </c>
      <c r="T96" s="7">
        <f>IF($C96="","",EDATE($C96,設定!$B$5*12))</f>
        <v/>
      </c>
      <c r="U96" s="7">
        <f>IF(COUNT($M96,$P96,$S96,$T96)=0,"",MAX(IF($M96="",0,$M96),IF($P96="",0,$P96),IF($S96="",0,$S96),IF($T96="",0,$T96)))</f>
        <v/>
      </c>
      <c r="V96" s="6" t="n"/>
      <c r="W96" s="5" t="n"/>
      <c r="X96" s="7">
        <f>IF(AND($L96="",$K96&lt;&gt;"",設定!$B$10&gt;$K96),$K96+設定!$B$7,"")</f>
        <v/>
      </c>
      <c r="Y96" s="5" t="n"/>
      <c r="Z96" s="5" t="n"/>
      <c r="AA96" s="5" t="n"/>
      <c r="AB96" s="4">
        <f>IF(AH96=5,"完了",IF(AH96=4,"要確認：区分またはルート未設定",IF(AH96=3,IF(AND(設定!$B$10&gt;$K96,$L96=""),"B2票期限超過",IF(AND(設定!$B$10&gt;$N96,$O96=""),"D票期限超過","E票期限超過")),IF(AH96=2,IF(AND(設定!$B$11&gt;=$K96,$L96=""),"B2票期限間近",IF(AND(設定!$B$11&gt;=$N96,$O96=""),"D票期限間近","E票期限間近")),IF(AH96=1,"E票要確認","確認中")))))</f>
        <v/>
      </c>
      <c r="AC96" s="6" t="n"/>
      <c r="AD96" s="5" t="n"/>
      <c r="AE96" s="4">
        <f>IF($L96&lt;&gt;"","受領",IF($K96="","",IF(設定!$B$10&gt;$K96,"超過",IF(設定!$B$11&gt;=$K96,"間近","OK"))))</f>
        <v/>
      </c>
      <c r="AF96" s="4">
        <f>IF($O96&lt;&gt;"","受領",IF($N96="","",IF(設定!$B$10&gt;$N96,"超過",IF(設定!$B$11&gt;=$N96,"間近","OK"))))</f>
        <v/>
      </c>
      <c r="AG96" s="4">
        <f>IF($R96&lt;&gt;"","受領",IF($Q96="","",IF(設定!$B$10&gt;$Q96,"超過",IF(設定!$B$11&gt;=$Q96,"間近","OK"))))</f>
        <v/>
      </c>
      <c r="AH96" s="4">
        <f>IF($B96="",0,IF(($AA96="全票受領済み")+($L96&lt;&gt;"")*($O96&lt;&gt;"")*($R96&lt;&gt;""),5,IF(($D96="")+($I96="不明・要確認"),4,IF((設定!$B$10&gt;$K96)*($L96="")+(設定!$B$10&gt;$N96)*($O96="")+(設定!$B$10&gt;$Q96)*($R96=""),3,IF((設定!$B$11&gt;=$K96)*($L96="")+(設定!$B$11&gt;=$N96)*($O96="")+(設定!$B$11&gt;=$Q96)*($R96=""),2,IF($Q96="",1,0))))))</f>
        <v/>
      </c>
      <c r="AI96" s="8">
        <f>IFERROR(IF($AK96="","",$AK96+設定!$B$9),"")</f>
        <v/>
      </c>
      <c r="AJ96" s="4" t="n"/>
      <c r="AK96" s="7" t="n"/>
      <c r="AL96" s="4" t="n"/>
      <c r="AM96" s="4" t="n"/>
      <c r="AO96" s="8" t="n"/>
      <c r="AS96" s="8" t="n"/>
      <c r="AT96">
        <f>IFERROR(IF($B96="","",IF(COUNTIF($B$6:$B$305,$B96)&gt;1,"管理番号重複",IF(AND($C96="",OR($D96&lt;&gt;"",$L96&lt;&gt;"",$O96&lt;&gt;"",$R96&lt;&gt;"")),"交付日なしでデータあり",IF(OR(AND($L96&lt;&gt;"",$C96&lt;&gt;"",$L96&lt;$C96),AND($O96&lt;&gt;"",$C96&lt;&gt;"",$O96&lt;$C96),AND($R96&lt;&gt;"",$C96&lt;&gt;"",$R96&lt;$C96)),"交付日前の受領日",IF(OR(AND($L96&lt;&gt;"",$L96&gt;設定!$B$10),AND($O96&lt;&gt;"",$O96&gt;設定!$B$10),AND($R96&lt;&gt;"",$R96&gt;設定!$B$10)),"未来の受領日",IF(AND($AK96&lt;&gt;"",$C96&lt;&gt;"",$AK96&lt;$C96),"交付日前の照合日",IF(AND($AK96="",$AI96&lt;&gt;"","確認済み"),"受領前の照合",IF(AND($AI96="確認済み",$AK96=""),"照合済みで照合日なし",IF(AND($AI96="不備あり",$AR96=""),"不備ありで不備内容なし",IF(AND($L96&lt;&gt;"",$O96&lt;&gt;"",$R96&lt;&gt;"",$AT96="未着対応中"),"全票受領で未着対応中",IF($I96="不明・要確認","ルート不明",IF($J96="","保管場所なし",IF($Z96="","担当者なし",""))))))))))))),"")</f>
        <v/>
      </c>
      <c r="AU96" s="8" t="n"/>
    </row>
    <row r="97">
      <c r="A97" s="4">
        <f>IF($B97="","",ROW()-5)</f>
        <v/>
      </c>
      <c r="B97" s="5" t="n"/>
      <c r="C97" s="6" t="n"/>
      <c r="D97" s="5" t="n"/>
      <c r="E97" s="5" t="n"/>
      <c r="F97" s="5" t="n"/>
      <c r="G97" s="5" t="n"/>
      <c r="H97" s="5" t="n"/>
      <c r="I97" s="5" t="n"/>
      <c r="J97" s="5" t="n"/>
      <c r="K97" s="7">
        <f>IF($C97="","",IF($D97="特別管理",設定!$B$3,設定!$B$2)+$C97)</f>
        <v/>
      </c>
      <c r="L97" s="6" t="n"/>
      <c r="M97" s="7">
        <f>IF($L97="","",EDATE($L97,設定!$B$5*12))</f>
        <v/>
      </c>
      <c r="N97" s="7">
        <f>IF($C97="","",IF($D97="特別管理",設定!$B$3,設定!$B$2)+$C97)</f>
        <v/>
      </c>
      <c r="O97" s="6" t="n"/>
      <c r="P97" s="7">
        <f>IF($O97="","",EDATE($O97,設定!$B$5*12))</f>
        <v/>
      </c>
      <c r="Q97" s="7">
        <f>IF($C97="","",設定!$B$4+$C97)</f>
        <v/>
      </c>
      <c r="R97" s="6" t="n"/>
      <c r="S97" s="7">
        <f>IF($R97="","",EDATE($R97,設定!$B$5*12))</f>
        <v/>
      </c>
      <c r="T97" s="7">
        <f>IF($C97="","",EDATE($C97,設定!$B$5*12))</f>
        <v/>
      </c>
      <c r="U97" s="7">
        <f>IF(COUNT($M97,$P97,$S97,$T97)=0,"",MAX(IF($M97="",0,$M97),IF($P97="",0,$P97),IF($S97="",0,$S97),IF($T97="",0,$T97)))</f>
        <v/>
      </c>
      <c r="V97" s="6" t="n"/>
      <c r="W97" s="5" t="n"/>
      <c r="X97" s="7">
        <f>IF(AND($L97="",$K97&lt;&gt;"",設定!$B$10&gt;$K97),$K97+設定!$B$7,"")</f>
        <v/>
      </c>
      <c r="Y97" s="5" t="n"/>
      <c r="Z97" s="5" t="n"/>
      <c r="AA97" s="5" t="n"/>
      <c r="AB97" s="4">
        <f>IF(AH97=5,"完了",IF(AH97=4,"要確認：区分またはルート未設定",IF(AH97=3,IF(AND(設定!$B$10&gt;$K97,$L97=""),"B2票期限超過",IF(AND(設定!$B$10&gt;$N97,$O97=""),"D票期限超過","E票期限超過")),IF(AH97=2,IF(AND(設定!$B$11&gt;=$K97,$L97=""),"B2票期限間近",IF(AND(設定!$B$11&gt;=$N97,$O97=""),"D票期限間近","E票期限間近")),IF(AH97=1,"E票要確認","確認中")))))</f>
        <v/>
      </c>
      <c r="AC97" s="6" t="n"/>
      <c r="AD97" s="5" t="n"/>
      <c r="AE97" s="4">
        <f>IF($L97&lt;&gt;"","受領",IF($K97="","",IF(設定!$B$10&gt;$K97,"超過",IF(設定!$B$11&gt;=$K97,"間近","OK"))))</f>
        <v/>
      </c>
      <c r="AF97" s="4">
        <f>IF($O97&lt;&gt;"","受領",IF($N97="","",IF(設定!$B$10&gt;$N97,"超過",IF(設定!$B$11&gt;=$N97,"間近","OK"))))</f>
        <v/>
      </c>
      <c r="AG97" s="4">
        <f>IF($R97&lt;&gt;"","受領",IF($Q97="","",IF(設定!$B$10&gt;$Q97,"超過",IF(設定!$B$11&gt;=$Q97,"間近","OK"))))</f>
        <v/>
      </c>
      <c r="AH97" s="4">
        <f>IF($B97="",0,IF(($AA97="全票受領済み")+($L97&lt;&gt;"")*($O97&lt;&gt;"")*($R97&lt;&gt;""),5,IF(($D97="")+($I97="不明・要確認"),4,IF((設定!$B$10&gt;$K97)*($L97="")+(設定!$B$10&gt;$N97)*($O97="")+(設定!$B$10&gt;$Q97)*($R97=""),3,IF((設定!$B$11&gt;=$K97)*($L97="")+(設定!$B$11&gt;=$N97)*($O97="")+(設定!$B$11&gt;=$Q97)*($R97=""),2,IF($Q97="",1,0))))))</f>
        <v/>
      </c>
      <c r="AI97" s="8">
        <f>IFERROR(IF($AK97="","",$AK97+設定!$B$9),"")</f>
        <v/>
      </c>
      <c r="AJ97" s="4" t="n"/>
      <c r="AK97" s="7" t="n"/>
      <c r="AL97" s="4" t="n"/>
      <c r="AM97" s="4" t="n"/>
      <c r="AO97" s="8" t="n"/>
      <c r="AS97" s="8" t="n"/>
      <c r="AT97">
        <f>IFERROR(IF($B97="","",IF(COUNTIF($B$6:$B$305,$B97)&gt;1,"管理番号重複",IF(AND($C97="",OR($D97&lt;&gt;"",$L97&lt;&gt;"",$O97&lt;&gt;"",$R97&lt;&gt;"")),"交付日なしでデータあり",IF(OR(AND($L97&lt;&gt;"",$C97&lt;&gt;"",$L97&lt;$C97),AND($O97&lt;&gt;"",$C97&lt;&gt;"",$O97&lt;$C97),AND($R97&lt;&gt;"",$C97&lt;&gt;"",$R97&lt;$C97)),"交付日前の受領日",IF(OR(AND($L97&lt;&gt;"",$L97&gt;設定!$B$10),AND($O97&lt;&gt;"",$O97&gt;設定!$B$10),AND($R97&lt;&gt;"",$R97&gt;設定!$B$10)),"未来の受領日",IF(AND($AK97&lt;&gt;"",$C97&lt;&gt;"",$AK97&lt;$C97),"交付日前の照合日",IF(AND($AK97="",$AI97&lt;&gt;"","確認済み"),"受領前の照合",IF(AND($AI97="確認済み",$AK97=""),"照合済みで照合日なし",IF(AND($AI97="不備あり",$AR97=""),"不備ありで不備内容なし",IF(AND($L97&lt;&gt;"",$O97&lt;&gt;"",$R97&lt;&gt;"",$AT97="未着対応中"),"全票受領で未着対応中",IF($I97="不明・要確認","ルート不明",IF($J97="","保管場所なし",IF($Z97="","担当者なし",""))))))))))))),"")</f>
        <v/>
      </c>
      <c r="AU97" s="8" t="n"/>
    </row>
    <row r="98">
      <c r="A98" s="4">
        <f>IF($B98="","",ROW()-5)</f>
        <v/>
      </c>
      <c r="B98" s="5" t="n"/>
      <c r="C98" s="6" t="n"/>
      <c r="D98" s="5" t="n"/>
      <c r="E98" s="5" t="n"/>
      <c r="F98" s="5" t="n"/>
      <c r="G98" s="5" t="n"/>
      <c r="H98" s="5" t="n"/>
      <c r="I98" s="5" t="n"/>
      <c r="J98" s="5" t="n"/>
      <c r="K98" s="7">
        <f>IF($C98="","",IF($D98="特別管理",設定!$B$3,設定!$B$2)+$C98)</f>
        <v/>
      </c>
      <c r="L98" s="6" t="n"/>
      <c r="M98" s="7">
        <f>IF($L98="","",EDATE($L98,設定!$B$5*12))</f>
        <v/>
      </c>
      <c r="N98" s="7">
        <f>IF($C98="","",IF($D98="特別管理",設定!$B$3,設定!$B$2)+$C98)</f>
        <v/>
      </c>
      <c r="O98" s="6" t="n"/>
      <c r="P98" s="7">
        <f>IF($O98="","",EDATE($O98,設定!$B$5*12))</f>
        <v/>
      </c>
      <c r="Q98" s="7">
        <f>IF($C98="","",設定!$B$4+$C98)</f>
        <v/>
      </c>
      <c r="R98" s="6" t="n"/>
      <c r="S98" s="7">
        <f>IF($R98="","",EDATE($R98,設定!$B$5*12))</f>
        <v/>
      </c>
      <c r="T98" s="7">
        <f>IF($C98="","",EDATE($C98,設定!$B$5*12))</f>
        <v/>
      </c>
      <c r="U98" s="7">
        <f>IF(COUNT($M98,$P98,$S98,$T98)=0,"",MAX(IF($M98="",0,$M98),IF($P98="",0,$P98),IF($S98="",0,$S98),IF($T98="",0,$T98)))</f>
        <v/>
      </c>
      <c r="V98" s="6" t="n"/>
      <c r="W98" s="5" t="n"/>
      <c r="X98" s="7">
        <f>IF(AND($L98="",$K98&lt;&gt;"",設定!$B$10&gt;$K98),$K98+設定!$B$7,"")</f>
        <v/>
      </c>
      <c r="Y98" s="5" t="n"/>
      <c r="Z98" s="5" t="n"/>
      <c r="AA98" s="5" t="n"/>
      <c r="AB98" s="4">
        <f>IF(AH98=5,"完了",IF(AH98=4,"要確認：区分またはルート未設定",IF(AH98=3,IF(AND(設定!$B$10&gt;$K98,$L98=""),"B2票期限超過",IF(AND(設定!$B$10&gt;$N98,$O98=""),"D票期限超過","E票期限超過")),IF(AH98=2,IF(AND(設定!$B$11&gt;=$K98,$L98=""),"B2票期限間近",IF(AND(設定!$B$11&gt;=$N98,$O98=""),"D票期限間近","E票期限間近")),IF(AH98=1,"E票要確認","確認中")))))</f>
        <v/>
      </c>
      <c r="AC98" s="6" t="n"/>
      <c r="AD98" s="5" t="n"/>
      <c r="AE98" s="4">
        <f>IF($L98&lt;&gt;"","受領",IF($K98="","",IF(設定!$B$10&gt;$K98,"超過",IF(設定!$B$11&gt;=$K98,"間近","OK"))))</f>
        <v/>
      </c>
      <c r="AF98" s="4">
        <f>IF($O98&lt;&gt;"","受領",IF($N98="","",IF(設定!$B$10&gt;$N98,"超過",IF(設定!$B$11&gt;=$N98,"間近","OK"))))</f>
        <v/>
      </c>
      <c r="AG98" s="4">
        <f>IF($R98&lt;&gt;"","受領",IF($Q98="","",IF(設定!$B$10&gt;$Q98,"超過",IF(設定!$B$11&gt;=$Q98,"間近","OK"))))</f>
        <v/>
      </c>
      <c r="AH98" s="4">
        <f>IF($B98="",0,IF(($AA98="全票受領済み")+($L98&lt;&gt;"")*($O98&lt;&gt;"")*($R98&lt;&gt;""),5,IF(($D98="")+($I98="不明・要確認"),4,IF((設定!$B$10&gt;$K98)*($L98="")+(設定!$B$10&gt;$N98)*($O98="")+(設定!$B$10&gt;$Q98)*($R98=""),3,IF((設定!$B$11&gt;=$K98)*($L98="")+(設定!$B$11&gt;=$N98)*($O98="")+(設定!$B$11&gt;=$Q98)*($R98=""),2,IF($Q98="",1,0))))))</f>
        <v/>
      </c>
      <c r="AI98" s="8">
        <f>IFERROR(IF($AK98="","",$AK98+設定!$B$9),"")</f>
        <v/>
      </c>
      <c r="AJ98" s="4" t="n"/>
      <c r="AK98" s="7" t="n"/>
      <c r="AL98" s="4" t="n"/>
      <c r="AM98" s="4" t="n"/>
      <c r="AO98" s="8" t="n"/>
      <c r="AS98" s="8" t="n"/>
      <c r="AT98">
        <f>IFERROR(IF($B98="","",IF(COUNTIF($B$6:$B$305,$B98)&gt;1,"管理番号重複",IF(AND($C98="",OR($D98&lt;&gt;"",$L98&lt;&gt;"",$O98&lt;&gt;"",$R98&lt;&gt;"")),"交付日なしでデータあり",IF(OR(AND($L98&lt;&gt;"",$C98&lt;&gt;"",$L98&lt;$C98),AND($O98&lt;&gt;"",$C98&lt;&gt;"",$O98&lt;$C98),AND($R98&lt;&gt;"",$C98&lt;&gt;"",$R98&lt;$C98)),"交付日前の受領日",IF(OR(AND($L98&lt;&gt;"",$L98&gt;設定!$B$10),AND($O98&lt;&gt;"",$O98&gt;設定!$B$10),AND($R98&lt;&gt;"",$R98&gt;設定!$B$10)),"未来の受領日",IF(AND($AK98&lt;&gt;"",$C98&lt;&gt;"",$AK98&lt;$C98),"交付日前の照合日",IF(AND($AK98="",$AI98&lt;&gt;"","確認済み"),"受領前の照合",IF(AND($AI98="確認済み",$AK98=""),"照合済みで照合日なし",IF(AND($AI98="不備あり",$AR98=""),"不備ありで不備内容なし",IF(AND($L98&lt;&gt;"",$O98&lt;&gt;"",$R98&lt;&gt;"",$AT98="未着対応中"),"全票受領で未着対応中",IF($I98="不明・要確認","ルート不明",IF($J98="","保管場所なし",IF($Z98="","担当者なし",""))))))))))))),"")</f>
        <v/>
      </c>
      <c r="AU98" s="8" t="n"/>
    </row>
    <row r="99">
      <c r="A99" s="4">
        <f>IF($B99="","",ROW()-5)</f>
        <v/>
      </c>
      <c r="B99" s="5" t="n"/>
      <c r="C99" s="6" t="n"/>
      <c r="D99" s="5" t="n"/>
      <c r="E99" s="5" t="n"/>
      <c r="F99" s="5" t="n"/>
      <c r="G99" s="5" t="n"/>
      <c r="H99" s="5" t="n"/>
      <c r="I99" s="5" t="n"/>
      <c r="J99" s="5" t="n"/>
      <c r="K99" s="7">
        <f>IF($C99="","",IF($D99="特別管理",設定!$B$3,設定!$B$2)+$C99)</f>
        <v/>
      </c>
      <c r="L99" s="6" t="n"/>
      <c r="M99" s="7">
        <f>IF($L99="","",EDATE($L99,設定!$B$5*12))</f>
        <v/>
      </c>
      <c r="N99" s="7">
        <f>IF($C99="","",IF($D99="特別管理",設定!$B$3,設定!$B$2)+$C99)</f>
        <v/>
      </c>
      <c r="O99" s="6" t="n"/>
      <c r="P99" s="7">
        <f>IF($O99="","",EDATE($O99,設定!$B$5*12))</f>
        <v/>
      </c>
      <c r="Q99" s="7">
        <f>IF($C99="","",設定!$B$4+$C99)</f>
        <v/>
      </c>
      <c r="R99" s="6" t="n"/>
      <c r="S99" s="7">
        <f>IF($R99="","",EDATE($R99,設定!$B$5*12))</f>
        <v/>
      </c>
      <c r="T99" s="7">
        <f>IF($C99="","",EDATE($C99,設定!$B$5*12))</f>
        <v/>
      </c>
      <c r="U99" s="7">
        <f>IF(COUNT($M99,$P99,$S99,$T99)=0,"",MAX(IF($M99="",0,$M99),IF($P99="",0,$P99),IF($S99="",0,$S99),IF($T99="",0,$T99)))</f>
        <v/>
      </c>
      <c r="V99" s="6" t="n"/>
      <c r="W99" s="5" t="n"/>
      <c r="X99" s="7">
        <f>IF(AND($L99="",$K99&lt;&gt;"",設定!$B$10&gt;$K99),$K99+設定!$B$7,"")</f>
        <v/>
      </c>
      <c r="Y99" s="5" t="n"/>
      <c r="Z99" s="5" t="n"/>
      <c r="AA99" s="5" t="n"/>
      <c r="AB99" s="4">
        <f>IF(AH99=5,"完了",IF(AH99=4,"要確認：区分またはルート未設定",IF(AH99=3,IF(AND(設定!$B$10&gt;$K99,$L99=""),"B2票期限超過",IF(AND(設定!$B$10&gt;$N99,$O99=""),"D票期限超過","E票期限超過")),IF(AH99=2,IF(AND(設定!$B$11&gt;=$K99,$L99=""),"B2票期限間近",IF(AND(設定!$B$11&gt;=$N99,$O99=""),"D票期限間近","E票期限間近")),IF(AH99=1,"E票要確認","確認中")))))</f>
        <v/>
      </c>
      <c r="AC99" s="6" t="n"/>
      <c r="AD99" s="5" t="n"/>
      <c r="AE99" s="4">
        <f>IF($L99&lt;&gt;"","受領",IF($K99="","",IF(設定!$B$10&gt;$K99,"超過",IF(設定!$B$11&gt;=$K99,"間近","OK"))))</f>
        <v/>
      </c>
      <c r="AF99" s="4">
        <f>IF($O99&lt;&gt;"","受領",IF($N99="","",IF(設定!$B$10&gt;$N99,"超過",IF(設定!$B$11&gt;=$N99,"間近","OK"))))</f>
        <v/>
      </c>
      <c r="AG99" s="4">
        <f>IF($R99&lt;&gt;"","受領",IF($Q99="","",IF(設定!$B$10&gt;$Q99,"超過",IF(設定!$B$11&gt;=$Q99,"間近","OK"))))</f>
        <v/>
      </c>
      <c r="AH99" s="4">
        <f>IF($B99="",0,IF(($AA99="全票受領済み")+($L99&lt;&gt;"")*($O99&lt;&gt;"")*($R99&lt;&gt;""),5,IF(($D99="")+($I99="不明・要確認"),4,IF((設定!$B$10&gt;$K99)*($L99="")+(設定!$B$10&gt;$N99)*($O99="")+(設定!$B$10&gt;$Q99)*($R99=""),3,IF((設定!$B$11&gt;=$K99)*($L99="")+(設定!$B$11&gt;=$N99)*($O99="")+(設定!$B$11&gt;=$Q99)*($R99=""),2,IF($Q99="",1,0))))))</f>
        <v/>
      </c>
      <c r="AI99" s="8">
        <f>IFERROR(IF($AK99="","",$AK99+設定!$B$9),"")</f>
        <v/>
      </c>
      <c r="AJ99" s="4" t="n"/>
      <c r="AK99" s="7" t="n"/>
      <c r="AL99" s="4" t="n"/>
      <c r="AM99" s="4" t="n"/>
      <c r="AO99" s="8" t="n"/>
      <c r="AS99" s="8" t="n"/>
      <c r="AT99">
        <f>IFERROR(IF($B99="","",IF(COUNTIF($B$6:$B$305,$B99)&gt;1,"管理番号重複",IF(AND($C99="",OR($D99&lt;&gt;"",$L99&lt;&gt;"",$O99&lt;&gt;"",$R99&lt;&gt;"")),"交付日なしでデータあり",IF(OR(AND($L99&lt;&gt;"",$C99&lt;&gt;"",$L99&lt;$C99),AND($O99&lt;&gt;"",$C99&lt;&gt;"",$O99&lt;$C99),AND($R99&lt;&gt;"",$C99&lt;&gt;"",$R99&lt;$C99)),"交付日前の受領日",IF(OR(AND($L99&lt;&gt;"",$L99&gt;設定!$B$10),AND($O99&lt;&gt;"",$O99&gt;設定!$B$10),AND($R99&lt;&gt;"",$R99&gt;設定!$B$10)),"未来の受領日",IF(AND($AK99&lt;&gt;"",$C99&lt;&gt;"",$AK99&lt;$C99),"交付日前の照合日",IF(AND($AK99="",$AI99&lt;&gt;"","確認済み"),"受領前の照合",IF(AND($AI99="確認済み",$AK99=""),"照合済みで照合日なし",IF(AND($AI99="不備あり",$AR99=""),"不備ありで不備内容なし",IF(AND($L99&lt;&gt;"",$O99&lt;&gt;"",$R99&lt;&gt;"",$AT99="未着対応中"),"全票受領で未着対応中",IF($I99="不明・要確認","ルート不明",IF($J99="","保管場所なし",IF($Z99="","担当者なし",""))))))))))))),"")</f>
        <v/>
      </c>
      <c r="AU99" s="8" t="n"/>
    </row>
    <row r="100">
      <c r="A100" s="4">
        <f>IF($B100="","",ROW()-5)</f>
        <v/>
      </c>
      <c r="B100" s="5" t="n"/>
      <c r="C100" s="6" t="n"/>
      <c r="D100" s="5" t="n"/>
      <c r="E100" s="5" t="n"/>
      <c r="F100" s="5" t="n"/>
      <c r="G100" s="5" t="n"/>
      <c r="H100" s="5" t="n"/>
      <c r="I100" s="5" t="n"/>
      <c r="J100" s="5" t="n"/>
      <c r="K100" s="7">
        <f>IF($C100="","",IF($D100="特別管理",設定!$B$3,設定!$B$2)+$C100)</f>
        <v/>
      </c>
      <c r="L100" s="6" t="n"/>
      <c r="M100" s="7">
        <f>IF($L100="","",EDATE($L100,設定!$B$5*12))</f>
        <v/>
      </c>
      <c r="N100" s="7">
        <f>IF($C100="","",IF($D100="特別管理",設定!$B$3,設定!$B$2)+$C100)</f>
        <v/>
      </c>
      <c r="O100" s="6" t="n"/>
      <c r="P100" s="7">
        <f>IF($O100="","",EDATE($O100,設定!$B$5*12))</f>
        <v/>
      </c>
      <c r="Q100" s="7">
        <f>IF($C100="","",設定!$B$4+$C100)</f>
        <v/>
      </c>
      <c r="R100" s="6" t="n"/>
      <c r="S100" s="7">
        <f>IF($R100="","",EDATE($R100,設定!$B$5*12))</f>
        <v/>
      </c>
      <c r="T100" s="7">
        <f>IF($C100="","",EDATE($C100,設定!$B$5*12))</f>
        <v/>
      </c>
      <c r="U100" s="7">
        <f>IF(COUNT($M100,$P100,$S100,$T100)=0,"",MAX(IF($M100="",0,$M100),IF($P100="",0,$P100),IF($S100="",0,$S100),IF($T100="",0,$T100)))</f>
        <v/>
      </c>
      <c r="V100" s="6" t="n"/>
      <c r="W100" s="5" t="n"/>
      <c r="X100" s="7">
        <f>IF(AND($L100="",$K100&lt;&gt;"",設定!$B$10&gt;$K100),$K100+設定!$B$7,"")</f>
        <v/>
      </c>
      <c r="Y100" s="5" t="n"/>
      <c r="Z100" s="5" t="n"/>
      <c r="AA100" s="5" t="n"/>
      <c r="AB100" s="4">
        <f>IF(AH100=5,"完了",IF(AH100=4,"要確認：区分またはルート未設定",IF(AH100=3,IF(AND(設定!$B$10&gt;$K100,$L100=""),"B2票期限超過",IF(AND(設定!$B$10&gt;$N100,$O100=""),"D票期限超過","E票期限超過")),IF(AH100=2,IF(AND(設定!$B$11&gt;=$K100,$L100=""),"B2票期限間近",IF(AND(設定!$B$11&gt;=$N100,$O100=""),"D票期限間近","E票期限間近")),IF(AH100=1,"E票要確認","確認中")))))</f>
        <v/>
      </c>
      <c r="AC100" s="6" t="n"/>
      <c r="AD100" s="5" t="n"/>
      <c r="AE100" s="4">
        <f>IF($L100&lt;&gt;"","受領",IF($K100="","",IF(設定!$B$10&gt;$K100,"超過",IF(設定!$B$11&gt;=$K100,"間近","OK"))))</f>
        <v/>
      </c>
      <c r="AF100" s="4">
        <f>IF($O100&lt;&gt;"","受領",IF($N100="","",IF(設定!$B$10&gt;$N100,"超過",IF(設定!$B$11&gt;=$N100,"間近","OK"))))</f>
        <v/>
      </c>
      <c r="AG100" s="4">
        <f>IF($R100&lt;&gt;"","受領",IF($Q100="","",IF(設定!$B$10&gt;$Q100,"超過",IF(設定!$B$11&gt;=$Q100,"間近","OK"))))</f>
        <v/>
      </c>
      <c r="AH100" s="4">
        <f>IF($B100="",0,IF(($AA100="全票受領済み")+($L100&lt;&gt;"")*($O100&lt;&gt;"")*($R100&lt;&gt;""),5,IF(($D100="")+($I100="不明・要確認"),4,IF((設定!$B$10&gt;$K100)*($L100="")+(設定!$B$10&gt;$N100)*($O100="")+(設定!$B$10&gt;$Q100)*($R100=""),3,IF((設定!$B$11&gt;=$K100)*($L100="")+(設定!$B$11&gt;=$N100)*($O100="")+(設定!$B$11&gt;=$Q100)*($R100=""),2,IF($Q100="",1,0))))))</f>
        <v/>
      </c>
      <c r="AI100" s="8">
        <f>IFERROR(IF($AK100="","",$AK100+設定!$B$9),"")</f>
        <v/>
      </c>
      <c r="AJ100" s="4" t="n"/>
      <c r="AK100" s="7" t="n"/>
      <c r="AL100" s="4" t="n"/>
      <c r="AM100" s="4" t="n"/>
      <c r="AO100" s="8" t="n"/>
      <c r="AS100" s="8" t="n"/>
      <c r="AT100">
        <f>IFERROR(IF($B100="","",IF(COUNTIF($B$6:$B$305,$B100)&gt;1,"管理番号重複",IF(AND($C100="",OR($D100&lt;&gt;"",$L100&lt;&gt;"",$O100&lt;&gt;"",$R100&lt;&gt;"")),"交付日なしでデータあり",IF(OR(AND($L100&lt;&gt;"",$C100&lt;&gt;"",$L100&lt;$C100),AND($O100&lt;&gt;"",$C100&lt;&gt;"",$O100&lt;$C100),AND($R100&lt;&gt;"",$C100&lt;&gt;"",$R100&lt;$C100)),"交付日前の受領日",IF(OR(AND($L100&lt;&gt;"",$L100&gt;設定!$B$10),AND($O100&lt;&gt;"",$O100&gt;設定!$B$10),AND($R100&lt;&gt;"",$R100&gt;設定!$B$10)),"未来の受領日",IF(AND($AK100&lt;&gt;"",$C100&lt;&gt;"",$AK100&lt;$C100),"交付日前の照合日",IF(AND($AK100="",$AI100&lt;&gt;"","確認済み"),"受領前の照合",IF(AND($AI100="確認済み",$AK100=""),"照合済みで照合日なし",IF(AND($AI100="不備あり",$AR100=""),"不備ありで不備内容なし",IF(AND($L100&lt;&gt;"",$O100&lt;&gt;"",$R100&lt;&gt;"",$AT100="未着対応中"),"全票受領で未着対応中",IF($I100="不明・要確認","ルート不明",IF($J100="","保管場所なし",IF($Z100="","担当者なし",""))))))))))))),"")</f>
        <v/>
      </c>
      <c r="AU100" s="8" t="n"/>
    </row>
    <row r="101">
      <c r="A101" s="4">
        <f>IF($B101="","",ROW()-5)</f>
        <v/>
      </c>
      <c r="B101" s="5" t="n"/>
      <c r="C101" s="6" t="n"/>
      <c r="D101" s="5" t="n"/>
      <c r="E101" s="5" t="n"/>
      <c r="F101" s="5" t="n"/>
      <c r="G101" s="5" t="n"/>
      <c r="H101" s="5" t="n"/>
      <c r="I101" s="5" t="n"/>
      <c r="J101" s="5" t="n"/>
      <c r="K101" s="7">
        <f>IF($C101="","",IF($D101="特別管理",設定!$B$3,設定!$B$2)+$C101)</f>
        <v/>
      </c>
      <c r="L101" s="6" t="n"/>
      <c r="M101" s="7">
        <f>IF($L101="","",EDATE($L101,設定!$B$5*12))</f>
        <v/>
      </c>
      <c r="N101" s="7">
        <f>IF($C101="","",IF($D101="特別管理",設定!$B$3,設定!$B$2)+$C101)</f>
        <v/>
      </c>
      <c r="O101" s="6" t="n"/>
      <c r="P101" s="7">
        <f>IF($O101="","",EDATE($O101,設定!$B$5*12))</f>
        <v/>
      </c>
      <c r="Q101" s="7">
        <f>IF($C101="","",設定!$B$4+$C101)</f>
        <v/>
      </c>
      <c r="R101" s="6" t="n"/>
      <c r="S101" s="7">
        <f>IF($R101="","",EDATE($R101,設定!$B$5*12))</f>
        <v/>
      </c>
      <c r="T101" s="7">
        <f>IF($C101="","",EDATE($C101,設定!$B$5*12))</f>
        <v/>
      </c>
      <c r="U101" s="7">
        <f>IF(COUNT($M101,$P101,$S101,$T101)=0,"",MAX(IF($M101="",0,$M101),IF($P101="",0,$P101),IF($S101="",0,$S101),IF($T101="",0,$T101)))</f>
        <v/>
      </c>
      <c r="V101" s="6" t="n"/>
      <c r="W101" s="5" t="n"/>
      <c r="X101" s="7">
        <f>IF(AND($L101="",$K101&lt;&gt;"",設定!$B$10&gt;$K101),$K101+設定!$B$7,"")</f>
        <v/>
      </c>
      <c r="Y101" s="5" t="n"/>
      <c r="Z101" s="5" t="n"/>
      <c r="AA101" s="5" t="n"/>
      <c r="AB101" s="4">
        <f>IF(AH101=5,"完了",IF(AH101=4,"要確認：区分またはルート未設定",IF(AH101=3,IF(AND(設定!$B$10&gt;$K101,$L101=""),"B2票期限超過",IF(AND(設定!$B$10&gt;$N101,$O101=""),"D票期限超過","E票期限超過")),IF(AH101=2,IF(AND(設定!$B$11&gt;=$K101,$L101=""),"B2票期限間近",IF(AND(設定!$B$11&gt;=$N101,$O101=""),"D票期限間近","E票期限間近")),IF(AH101=1,"E票要確認","確認中")))))</f>
        <v/>
      </c>
      <c r="AC101" s="6" t="n"/>
      <c r="AD101" s="5" t="n"/>
      <c r="AE101" s="4">
        <f>IF($L101&lt;&gt;"","受領",IF($K101="","",IF(設定!$B$10&gt;$K101,"超過",IF(設定!$B$11&gt;=$K101,"間近","OK"))))</f>
        <v/>
      </c>
      <c r="AF101" s="4">
        <f>IF($O101&lt;&gt;"","受領",IF($N101="","",IF(設定!$B$10&gt;$N101,"超過",IF(設定!$B$11&gt;=$N101,"間近","OK"))))</f>
        <v/>
      </c>
      <c r="AG101" s="4">
        <f>IF($R101&lt;&gt;"","受領",IF($Q101="","",IF(設定!$B$10&gt;$Q101,"超過",IF(設定!$B$11&gt;=$Q101,"間近","OK"))))</f>
        <v/>
      </c>
      <c r="AH101" s="4">
        <f>IF($B101="",0,IF(($AA101="全票受領済み")+($L101&lt;&gt;"")*($O101&lt;&gt;"")*($R101&lt;&gt;""),5,IF(($D101="")+($I101="不明・要確認"),4,IF((設定!$B$10&gt;$K101)*($L101="")+(設定!$B$10&gt;$N101)*($O101="")+(設定!$B$10&gt;$Q101)*($R101=""),3,IF((設定!$B$11&gt;=$K101)*($L101="")+(設定!$B$11&gt;=$N101)*($O101="")+(設定!$B$11&gt;=$Q101)*($R101=""),2,IF($Q101="",1,0))))))</f>
        <v/>
      </c>
      <c r="AI101" s="8">
        <f>IFERROR(IF($AK101="","",$AK101+設定!$B$9),"")</f>
        <v/>
      </c>
      <c r="AJ101" s="4" t="n"/>
      <c r="AK101" s="7" t="n"/>
      <c r="AL101" s="4" t="n"/>
      <c r="AM101" s="4" t="n"/>
      <c r="AO101" s="8" t="n"/>
      <c r="AS101" s="8" t="n"/>
      <c r="AT101">
        <f>IFERROR(IF($B101="","",IF(COUNTIF($B$6:$B$305,$B101)&gt;1,"管理番号重複",IF(AND($C101="",OR($D101&lt;&gt;"",$L101&lt;&gt;"",$O101&lt;&gt;"",$R101&lt;&gt;"")),"交付日なしでデータあり",IF(OR(AND($L101&lt;&gt;"",$C101&lt;&gt;"",$L101&lt;$C101),AND($O101&lt;&gt;"",$C101&lt;&gt;"",$O101&lt;$C101),AND($R101&lt;&gt;"",$C101&lt;&gt;"",$R101&lt;$C101)),"交付日前の受領日",IF(OR(AND($L101&lt;&gt;"",$L101&gt;設定!$B$10),AND($O101&lt;&gt;"",$O101&gt;設定!$B$10),AND($R101&lt;&gt;"",$R101&gt;設定!$B$10)),"未来の受領日",IF(AND($AK101&lt;&gt;"",$C101&lt;&gt;"",$AK101&lt;$C101),"交付日前の照合日",IF(AND($AK101="",$AI101&lt;&gt;"","確認済み"),"受領前の照合",IF(AND($AI101="確認済み",$AK101=""),"照合済みで照合日なし",IF(AND($AI101="不備あり",$AR101=""),"不備ありで不備内容なし",IF(AND($L101&lt;&gt;"",$O101&lt;&gt;"",$R101&lt;&gt;"",$AT101="未着対応中"),"全票受領で未着対応中",IF($I101="不明・要確認","ルート不明",IF($J101="","保管場所なし",IF($Z101="","担当者なし",""))))))))))))),"")</f>
        <v/>
      </c>
      <c r="AU101" s="8" t="n"/>
    </row>
    <row r="102">
      <c r="A102" s="4">
        <f>IF($B102="","",ROW()-5)</f>
        <v/>
      </c>
      <c r="B102" s="5" t="n"/>
      <c r="C102" s="6" t="n"/>
      <c r="D102" s="5" t="n"/>
      <c r="E102" s="5" t="n"/>
      <c r="F102" s="5" t="n"/>
      <c r="G102" s="5" t="n"/>
      <c r="H102" s="5" t="n"/>
      <c r="I102" s="5" t="n"/>
      <c r="J102" s="5" t="n"/>
      <c r="K102" s="7">
        <f>IF($C102="","",IF($D102="特別管理",設定!$B$3,設定!$B$2)+$C102)</f>
        <v/>
      </c>
      <c r="L102" s="6" t="n"/>
      <c r="M102" s="7">
        <f>IF($L102="","",EDATE($L102,設定!$B$5*12))</f>
        <v/>
      </c>
      <c r="N102" s="7">
        <f>IF($C102="","",IF($D102="特別管理",設定!$B$3,設定!$B$2)+$C102)</f>
        <v/>
      </c>
      <c r="O102" s="6" t="n"/>
      <c r="P102" s="7">
        <f>IF($O102="","",EDATE($O102,設定!$B$5*12))</f>
        <v/>
      </c>
      <c r="Q102" s="7">
        <f>IF($C102="","",設定!$B$4+$C102)</f>
        <v/>
      </c>
      <c r="R102" s="6" t="n"/>
      <c r="S102" s="7">
        <f>IF($R102="","",EDATE($R102,設定!$B$5*12))</f>
        <v/>
      </c>
      <c r="T102" s="7">
        <f>IF($C102="","",EDATE($C102,設定!$B$5*12))</f>
        <v/>
      </c>
      <c r="U102" s="7">
        <f>IF(COUNT($M102,$P102,$S102,$T102)=0,"",MAX(IF($M102="",0,$M102),IF($P102="",0,$P102),IF($S102="",0,$S102),IF($T102="",0,$T102)))</f>
        <v/>
      </c>
      <c r="V102" s="6" t="n"/>
      <c r="W102" s="5" t="n"/>
      <c r="X102" s="7">
        <f>IF(AND($L102="",$K102&lt;&gt;"",設定!$B$10&gt;$K102),$K102+設定!$B$7,"")</f>
        <v/>
      </c>
      <c r="Y102" s="5" t="n"/>
      <c r="Z102" s="5" t="n"/>
      <c r="AA102" s="5" t="n"/>
      <c r="AB102" s="4">
        <f>IF(AH102=5,"完了",IF(AH102=4,"要確認：区分またはルート未設定",IF(AH102=3,IF(AND(設定!$B$10&gt;$K102,$L102=""),"B2票期限超過",IF(AND(設定!$B$10&gt;$N102,$O102=""),"D票期限超過","E票期限超過")),IF(AH102=2,IF(AND(設定!$B$11&gt;=$K102,$L102=""),"B2票期限間近",IF(AND(設定!$B$11&gt;=$N102,$O102=""),"D票期限間近","E票期限間近")),IF(AH102=1,"E票要確認","確認中")))))</f>
        <v/>
      </c>
      <c r="AC102" s="6" t="n"/>
      <c r="AD102" s="5" t="n"/>
      <c r="AE102" s="4">
        <f>IF($L102&lt;&gt;"","受領",IF($K102="","",IF(設定!$B$10&gt;$K102,"超過",IF(設定!$B$11&gt;=$K102,"間近","OK"))))</f>
        <v/>
      </c>
      <c r="AF102" s="4">
        <f>IF($O102&lt;&gt;"","受領",IF($N102="","",IF(設定!$B$10&gt;$N102,"超過",IF(設定!$B$11&gt;=$N102,"間近","OK"))))</f>
        <v/>
      </c>
      <c r="AG102" s="4">
        <f>IF($R102&lt;&gt;"","受領",IF($Q102="","",IF(設定!$B$10&gt;$Q102,"超過",IF(設定!$B$11&gt;=$Q102,"間近","OK"))))</f>
        <v/>
      </c>
      <c r="AH102" s="4">
        <f>IF($B102="",0,IF(($AA102="全票受領済み")+($L102&lt;&gt;"")*($O102&lt;&gt;"")*($R102&lt;&gt;""),5,IF(($D102="")+($I102="不明・要確認"),4,IF((設定!$B$10&gt;$K102)*($L102="")+(設定!$B$10&gt;$N102)*($O102="")+(設定!$B$10&gt;$Q102)*($R102=""),3,IF((設定!$B$11&gt;=$K102)*($L102="")+(設定!$B$11&gt;=$N102)*($O102="")+(設定!$B$11&gt;=$Q102)*($R102=""),2,IF($Q102="",1,0))))))</f>
        <v/>
      </c>
      <c r="AI102" s="8">
        <f>IFERROR(IF($AK102="","",$AK102+設定!$B$9),"")</f>
        <v/>
      </c>
      <c r="AJ102" s="4" t="n"/>
      <c r="AK102" s="7" t="n"/>
      <c r="AL102" s="4" t="n"/>
      <c r="AM102" s="4" t="n"/>
      <c r="AO102" s="8" t="n"/>
      <c r="AS102" s="8" t="n"/>
      <c r="AT102">
        <f>IFERROR(IF($B102="","",IF(COUNTIF($B$6:$B$305,$B102)&gt;1,"管理番号重複",IF(AND($C102="",OR($D102&lt;&gt;"",$L102&lt;&gt;"",$O102&lt;&gt;"",$R102&lt;&gt;"")),"交付日なしでデータあり",IF(OR(AND($L102&lt;&gt;"",$C102&lt;&gt;"",$L102&lt;$C102),AND($O102&lt;&gt;"",$C102&lt;&gt;"",$O102&lt;$C102),AND($R102&lt;&gt;"",$C102&lt;&gt;"",$R102&lt;$C102)),"交付日前の受領日",IF(OR(AND($L102&lt;&gt;"",$L102&gt;設定!$B$10),AND($O102&lt;&gt;"",$O102&gt;設定!$B$10),AND($R102&lt;&gt;"",$R102&gt;設定!$B$10)),"未来の受領日",IF(AND($AK102&lt;&gt;"",$C102&lt;&gt;"",$AK102&lt;$C102),"交付日前の照合日",IF(AND($AK102="",$AI102&lt;&gt;"","確認済み"),"受領前の照合",IF(AND($AI102="確認済み",$AK102=""),"照合済みで照合日なし",IF(AND($AI102="不備あり",$AR102=""),"不備ありで不備内容なし",IF(AND($L102&lt;&gt;"",$O102&lt;&gt;"",$R102&lt;&gt;"",$AT102="未着対応中"),"全票受領で未着対応中",IF($I102="不明・要確認","ルート不明",IF($J102="","保管場所なし",IF($Z102="","担当者なし",""))))))))))))),"")</f>
        <v/>
      </c>
      <c r="AU102" s="8" t="n"/>
    </row>
    <row r="103">
      <c r="A103" s="4">
        <f>IF($B103="","",ROW()-5)</f>
        <v/>
      </c>
      <c r="B103" s="5" t="n"/>
      <c r="C103" s="6" t="n"/>
      <c r="D103" s="5" t="n"/>
      <c r="E103" s="5" t="n"/>
      <c r="F103" s="5" t="n"/>
      <c r="G103" s="5" t="n"/>
      <c r="H103" s="5" t="n"/>
      <c r="I103" s="5" t="n"/>
      <c r="J103" s="5" t="n"/>
      <c r="K103" s="7">
        <f>IF($C103="","",IF($D103="特別管理",設定!$B$3,設定!$B$2)+$C103)</f>
        <v/>
      </c>
      <c r="L103" s="6" t="n"/>
      <c r="M103" s="7">
        <f>IF($L103="","",EDATE($L103,設定!$B$5*12))</f>
        <v/>
      </c>
      <c r="N103" s="7">
        <f>IF($C103="","",IF($D103="特別管理",設定!$B$3,設定!$B$2)+$C103)</f>
        <v/>
      </c>
      <c r="O103" s="6" t="n"/>
      <c r="P103" s="7">
        <f>IF($O103="","",EDATE($O103,設定!$B$5*12))</f>
        <v/>
      </c>
      <c r="Q103" s="7">
        <f>IF($C103="","",設定!$B$4+$C103)</f>
        <v/>
      </c>
      <c r="R103" s="6" t="n"/>
      <c r="S103" s="7">
        <f>IF($R103="","",EDATE($R103,設定!$B$5*12))</f>
        <v/>
      </c>
      <c r="T103" s="7">
        <f>IF($C103="","",EDATE($C103,設定!$B$5*12))</f>
        <v/>
      </c>
      <c r="U103" s="7">
        <f>IF(COUNT($M103,$P103,$S103,$T103)=0,"",MAX(IF($M103="",0,$M103),IF($P103="",0,$P103),IF($S103="",0,$S103),IF($T103="",0,$T103)))</f>
        <v/>
      </c>
      <c r="V103" s="6" t="n"/>
      <c r="W103" s="5" t="n"/>
      <c r="X103" s="7">
        <f>IF(AND($L103="",$K103&lt;&gt;"",設定!$B$10&gt;$K103),$K103+設定!$B$7,"")</f>
        <v/>
      </c>
      <c r="Y103" s="5" t="n"/>
      <c r="Z103" s="5" t="n"/>
      <c r="AA103" s="5" t="n"/>
      <c r="AB103" s="4">
        <f>IF(AH103=5,"完了",IF(AH103=4,"要確認：区分またはルート未設定",IF(AH103=3,IF(AND(設定!$B$10&gt;$K103,$L103=""),"B2票期限超過",IF(AND(設定!$B$10&gt;$N103,$O103=""),"D票期限超過","E票期限超過")),IF(AH103=2,IF(AND(設定!$B$11&gt;=$K103,$L103=""),"B2票期限間近",IF(AND(設定!$B$11&gt;=$N103,$O103=""),"D票期限間近","E票期限間近")),IF(AH103=1,"E票要確認","確認中")))))</f>
        <v/>
      </c>
      <c r="AC103" s="6" t="n"/>
      <c r="AD103" s="5" t="n"/>
      <c r="AE103" s="4">
        <f>IF($L103&lt;&gt;"","受領",IF($K103="","",IF(設定!$B$10&gt;$K103,"超過",IF(設定!$B$11&gt;=$K103,"間近","OK"))))</f>
        <v/>
      </c>
      <c r="AF103" s="4">
        <f>IF($O103&lt;&gt;"","受領",IF($N103="","",IF(設定!$B$10&gt;$N103,"超過",IF(設定!$B$11&gt;=$N103,"間近","OK"))))</f>
        <v/>
      </c>
      <c r="AG103" s="4">
        <f>IF($R103&lt;&gt;"","受領",IF($Q103="","",IF(設定!$B$10&gt;$Q103,"超過",IF(設定!$B$11&gt;=$Q103,"間近","OK"))))</f>
        <v/>
      </c>
      <c r="AH103" s="4">
        <f>IF($B103="",0,IF(($AA103="全票受領済み")+($L103&lt;&gt;"")*($O103&lt;&gt;"")*($R103&lt;&gt;""),5,IF(($D103="")+($I103="不明・要確認"),4,IF((設定!$B$10&gt;$K103)*($L103="")+(設定!$B$10&gt;$N103)*($O103="")+(設定!$B$10&gt;$Q103)*($R103=""),3,IF((設定!$B$11&gt;=$K103)*($L103="")+(設定!$B$11&gt;=$N103)*($O103="")+(設定!$B$11&gt;=$Q103)*($R103=""),2,IF($Q103="",1,0))))))</f>
        <v/>
      </c>
      <c r="AI103" s="8">
        <f>IFERROR(IF($AK103="","",$AK103+設定!$B$9),"")</f>
        <v/>
      </c>
      <c r="AJ103" s="4" t="n"/>
      <c r="AK103" s="7" t="n"/>
      <c r="AL103" s="4" t="n"/>
      <c r="AM103" s="4" t="n"/>
      <c r="AO103" s="8" t="n"/>
      <c r="AS103" s="8" t="n"/>
      <c r="AT103">
        <f>IFERROR(IF($B103="","",IF(COUNTIF($B$6:$B$305,$B103)&gt;1,"管理番号重複",IF(AND($C103="",OR($D103&lt;&gt;"",$L103&lt;&gt;"",$O103&lt;&gt;"",$R103&lt;&gt;"")),"交付日なしでデータあり",IF(OR(AND($L103&lt;&gt;"",$C103&lt;&gt;"",$L103&lt;$C103),AND($O103&lt;&gt;"",$C103&lt;&gt;"",$O103&lt;$C103),AND($R103&lt;&gt;"",$C103&lt;&gt;"",$R103&lt;$C103)),"交付日前の受領日",IF(OR(AND($L103&lt;&gt;"",$L103&gt;設定!$B$10),AND($O103&lt;&gt;"",$O103&gt;設定!$B$10),AND($R103&lt;&gt;"",$R103&gt;設定!$B$10)),"未来の受領日",IF(AND($AK103&lt;&gt;"",$C103&lt;&gt;"",$AK103&lt;$C103),"交付日前の照合日",IF(AND($AK103="",$AI103&lt;&gt;"","確認済み"),"受領前の照合",IF(AND($AI103="確認済み",$AK103=""),"照合済みで照合日なし",IF(AND($AI103="不備あり",$AR103=""),"不備ありで不備内容なし",IF(AND($L103&lt;&gt;"",$O103&lt;&gt;"",$R103&lt;&gt;"",$AT103="未着対応中"),"全票受領で未着対応中",IF($I103="不明・要確認","ルート不明",IF($J103="","保管場所なし",IF($Z103="","担当者なし",""))))))))))))),"")</f>
        <v/>
      </c>
      <c r="AU103" s="8" t="n"/>
    </row>
    <row r="104">
      <c r="A104" s="4">
        <f>IF($B104="","",ROW()-5)</f>
        <v/>
      </c>
      <c r="B104" s="5" t="n"/>
      <c r="C104" s="6" t="n"/>
      <c r="D104" s="5" t="n"/>
      <c r="E104" s="5" t="n"/>
      <c r="F104" s="5" t="n"/>
      <c r="G104" s="5" t="n"/>
      <c r="H104" s="5" t="n"/>
      <c r="I104" s="5" t="n"/>
      <c r="J104" s="5" t="n"/>
      <c r="K104" s="7">
        <f>IF($C104="","",IF($D104="特別管理",設定!$B$3,設定!$B$2)+$C104)</f>
        <v/>
      </c>
      <c r="L104" s="6" t="n"/>
      <c r="M104" s="7">
        <f>IF($L104="","",EDATE($L104,設定!$B$5*12))</f>
        <v/>
      </c>
      <c r="N104" s="7">
        <f>IF($C104="","",IF($D104="特別管理",設定!$B$3,設定!$B$2)+$C104)</f>
        <v/>
      </c>
      <c r="O104" s="6" t="n"/>
      <c r="P104" s="7">
        <f>IF($O104="","",EDATE($O104,設定!$B$5*12))</f>
        <v/>
      </c>
      <c r="Q104" s="7">
        <f>IF($C104="","",設定!$B$4+$C104)</f>
        <v/>
      </c>
      <c r="R104" s="6" t="n"/>
      <c r="S104" s="7">
        <f>IF($R104="","",EDATE($R104,設定!$B$5*12))</f>
        <v/>
      </c>
      <c r="T104" s="7">
        <f>IF($C104="","",EDATE($C104,設定!$B$5*12))</f>
        <v/>
      </c>
      <c r="U104" s="7">
        <f>IF(COUNT($M104,$P104,$S104,$T104)=0,"",MAX(IF($M104="",0,$M104),IF($P104="",0,$P104),IF($S104="",0,$S104),IF($T104="",0,$T104)))</f>
        <v/>
      </c>
      <c r="V104" s="6" t="n"/>
      <c r="W104" s="5" t="n"/>
      <c r="X104" s="7">
        <f>IF(AND($L104="",$K104&lt;&gt;"",設定!$B$10&gt;$K104),$K104+設定!$B$7,"")</f>
        <v/>
      </c>
      <c r="Y104" s="5" t="n"/>
      <c r="Z104" s="5" t="n"/>
      <c r="AA104" s="5" t="n"/>
      <c r="AB104" s="4">
        <f>IF(AH104=5,"完了",IF(AH104=4,"要確認：区分またはルート未設定",IF(AH104=3,IF(AND(設定!$B$10&gt;$K104,$L104=""),"B2票期限超過",IF(AND(設定!$B$10&gt;$N104,$O104=""),"D票期限超過","E票期限超過")),IF(AH104=2,IF(AND(設定!$B$11&gt;=$K104,$L104=""),"B2票期限間近",IF(AND(設定!$B$11&gt;=$N104,$O104=""),"D票期限間近","E票期限間近")),IF(AH104=1,"E票要確認","確認中")))))</f>
        <v/>
      </c>
      <c r="AC104" s="6" t="n"/>
      <c r="AD104" s="5" t="n"/>
      <c r="AE104" s="4">
        <f>IF($L104&lt;&gt;"","受領",IF($K104="","",IF(設定!$B$10&gt;$K104,"超過",IF(設定!$B$11&gt;=$K104,"間近","OK"))))</f>
        <v/>
      </c>
      <c r="AF104" s="4">
        <f>IF($O104&lt;&gt;"","受領",IF($N104="","",IF(設定!$B$10&gt;$N104,"超過",IF(設定!$B$11&gt;=$N104,"間近","OK"))))</f>
        <v/>
      </c>
      <c r="AG104" s="4">
        <f>IF($R104&lt;&gt;"","受領",IF($Q104="","",IF(設定!$B$10&gt;$Q104,"超過",IF(設定!$B$11&gt;=$Q104,"間近","OK"))))</f>
        <v/>
      </c>
      <c r="AH104" s="4">
        <f>IF($B104="",0,IF(($AA104="全票受領済み")+($L104&lt;&gt;"")*($O104&lt;&gt;"")*($R104&lt;&gt;""),5,IF(($D104="")+($I104="不明・要確認"),4,IF((設定!$B$10&gt;$K104)*($L104="")+(設定!$B$10&gt;$N104)*($O104="")+(設定!$B$10&gt;$Q104)*($R104=""),3,IF((設定!$B$11&gt;=$K104)*($L104="")+(設定!$B$11&gt;=$N104)*($O104="")+(設定!$B$11&gt;=$Q104)*($R104=""),2,IF($Q104="",1,0))))))</f>
        <v/>
      </c>
      <c r="AI104" s="8">
        <f>IFERROR(IF($AK104="","",$AK104+設定!$B$9),"")</f>
        <v/>
      </c>
      <c r="AJ104" s="4" t="n"/>
      <c r="AK104" s="7" t="n"/>
      <c r="AL104" s="4" t="n"/>
      <c r="AM104" s="4" t="n"/>
      <c r="AO104" s="8" t="n"/>
      <c r="AS104" s="8" t="n"/>
      <c r="AT104">
        <f>IFERROR(IF($B104="","",IF(COUNTIF($B$6:$B$305,$B104)&gt;1,"管理番号重複",IF(AND($C104="",OR($D104&lt;&gt;"",$L104&lt;&gt;"",$O104&lt;&gt;"",$R104&lt;&gt;"")),"交付日なしでデータあり",IF(OR(AND($L104&lt;&gt;"",$C104&lt;&gt;"",$L104&lt;$C104),AND($O104&lt;&gt;"",$C104&lt;&gt;"",$O104&lt;$C104),AND($R104&lt;&gt;"",$C104&lt;&gt;"",$R104&lt;$C104)),"交付日前の受領日",IF(OR(AND($L104&lt;&gt;"",$L104&gt;設定!$B$10),AND($O104&lt;&gt;"",$O104&gt;設定!$B$10),AND($R104&lt;&gt;"",$R104&gt;設定!$B$10)),"未来の受領日",IF(AND($AK104&lt;&gt;"",$C104&lt;&gt;"",$AK104&lt;$C104),"交付日前の照合日",IF(AND($AK104="",$AI104&lt;&gt;"","確認済み"),"受領前の照合",IF(AND($AI104="確認済み",$AK104=""),"照合済みで照合日なし",IF(AND($AI104="不備あり",$AR104=""),"不備ありで不備内容なし",IF(AND($L104&lt;&gt;"",$O104&lt;&gt;"",$R104&lt;&gt;"",$AT104="未着対応中"),"全票受領で未着対応中",IF($I104="不明・要確認","ルート不明",IF($J104="","保管場所なし",IF($Z104="","担当者なし",""))))))))))))),"")</f>
        <v/>
      </c>
      <c r="AU104" s="8" t="n"/>
    </row>
    <row r="105">
      <c r="A105" s="4">
        <f>IF($B105="","",ROW()-5)</f>
        <v/>
      </c>
      <c r="B105" s="5" t="n"/>
      <c r="C105" s="6" t="n"/>
      <c r="D105" s="5" t="n"/>
      <c r="E105" s="5" t="n"/>
      <c r="F105" s="5" t="n"/>
      <c r="G105" s="5" t="n"/>
      <c r="H105" s="5" t="n"/>
      <c r="I105" s="5" t="n"/>
      <c r="J105" s="5" t="n"/>
      <c r="K105" s="7">
        <f>IF($C105="","",IF($D105="特別管理",設定!$B$3,設定!$B$2)+$C105)</f>
        <v/>
      </c>
      <c r="L105" s="6" t="n"/>
      <c r="M105" s="7">
        <f>IF($L105="","",EDATE($L105,設定!$B$5*12))</f>
        <v/>
      </c>
      <c r="N105" s="7">
        <f>IF($C105="","",IF($D105="特別管理",設定!$B$3,設定!$B$2)+$C105)</f>
        <v/>
      </c>
      <c r="O105" s="6" t="n"/>
      <c r="P105" s="7">
        <f>IF($O105="","",EDATE($O105,設定!$B$5*12))</f>
        <v/>
      </c>
      <c r="Q105" s="7">
        <f>IF($C105="","",設定!$B$4+$C105)</f>
        <v/>
      </c>
      <c r="R105" s="6" t="n"/>
      <c r="S105" s="7">
        <f>IF($R105="","",EDATE($R105,設定!$B$5*12))</f>
        <v/>
      </c>
      <c r="T105" s="7">
        <f>IF($C105="","",EDATE($C105,設定!$B$5*12))</f>
        <v/>
      </c>
      <c r="U105" s="7">
        <f>IF(COUNT($M105,$P105,$S105,$T105)=0,"",MAX(IF($M105="",0,$M105),IF($P105="",0,$P105),IF($S105="",0,$S105),IF($T105="",0,$T105)))</f>
        <v/>
      </c>
      <c r="V105" s="6" t="n"/>
      <c r="W105" s="5" t="n"/>
      <c r="X105" s="7">
        <f>IF(AND($L105="",$K105&lt;&gt;"",設定!$B$10&gt;$K105),$K105+設定!$B$7,"")</f>
        <v/>
      </c>
      <c r="Y105" s="5" t="n"/>
      <c r="Z105" s="5" t="n"/>
      <c r="AA105" s="5" t="n"/>
      <c r="AB105" s="4">
        <f>IF(AH105=5,"完了",IF(AH105=4,"要確認：区分またはルート未設定",IF(AH105=3,IF(AND(設定!$B$10&gt;$K105,$L105=""),"B2票期限超過",IF(AND(設定!$B$10&gt;$N105,$O105=""),"D票期限超過","E票期限超過")),IF(AH105=2,IF(AND(設定!$B$11&gt;=$K105,$L105=""),"B2票期限間近",IF(AND(設定!$B$11&gt;=$N105,$O105=""),"D票期限間近","E票期限間近")),IF(AH105=1,"E票要確認","確認中")))))</f>
        <v/>
      </c>
      <c r="AC105" s="6" t="n"/>
      <c r="AD105" s="5" t="n"/>
      <c r="AE105" s="4">
        <f>IF($L105&lt;&gt;"","受領",IF($K105="","",IF(設定!$B$10&gt;$K105,"超過",IF(設定!$B$11&gt;=$K105,"間近","OK"))))</f>
        <v/>
      </c>
      <c r="AF105" s="4">
        <f>IF($O105&lt;&gt;"","受領",IF($N105="","",IF(設定!$B$10&gt;$N105,"超過",IF(設定!$B$11&gt;=$N105,"間近","OK"))))</f>
        <v/>
      </c>
      <c r="AG105" s="4">
        <f>IF($R105&lt;&gt;"","受領",IF($Q105="","",IF(設定!$B$10&gt;$Q105,"超過",IF(設定!$B$11&gt;=$Q105,"間近","OK"))))</f>
        <v/>
      </c>
      <c r="AH105" s="4">
        <f>IF($B105="",0,IF(($AA105="全票受領済み")+($L105&lt;&gt;"")*($O105&lt;&gt;"")*($R105&lt;&gt;""),5,IF(($D105="")+($I105="不明・要確認"),4,IF((設定!$B$10&gt;$K105)*($L105="")+(設定!$B$10&gt;$N105)*($O105="")+(設定!$B$10&gt;$Q105)*($R105=""),3,IF((設定!$B$11&gt;=$K105)*($L105="")+(設定!$B$11&gt;=$N105)*($O105="")+(設定!$B$11&gt;=$Q105)*($R105=""),2,IF($Q105="",1,0))))))</f>
        <v/>
      </c>
      <c r="AI105" s="8">
        <f>IFERROR(IF($AK105="","",$AK105+設定!$B$9),"")</f>
        <v/>
      </c>
      <c r="AJ105" s="4" t="n"/>
      <c r="AK105" s="7" t="n"/>
      <c r="AL105" s="4" t="n"/>
      <c r="AM105" s="4" t="n"/>
      <c r="AO105" s="8" t="n"/>
      <c r="AS105" s="8" t="n"/>
      <c r="AT105">
        <f>IFERROR(IF($B105="","",IF(COUNTIF($B$6:$B$305,$B105)&gt;1,"管理番号重複",IF(AND($C105="",OR($D105&lt;&gt;"",$L105&lt;&gt;"",$O105&lt;&gt;"",$R105&lt;&gt;"")),"交付日なしでデータあり",IF(OR(AND($L105&lt;&gt;"",$C105&lt;&gt;"",$L105&lt;$C105),AND($O105&lt;&gt;"",$C105&lt;&gt;"",$O105&lt;$C105),AND($R105&lt;&gt;"",$C105&lt;&gt;"",$R105&lt;$C105)),"交付日前の受領日",IF(OR(AND($L105&lt;&gt;"",$L105&gt;設定!$B$10),AND($O105&lt;&gt;"",$O105&gt;設定!$B$10),AND($R105&lt;&gt;"",$R105&gt;設定!$B$10)),"未来の受領日",IF(AND($AK105&lt;&gt;"",$C105&lt;&gt;"",$AK105&lt;$C105),"交付日前の照合日",IF(AND($AK105="",$AI105&lt;&gt;"","確認済み"),"受領前の照合",IF(AND($AI105="確認済み",$AK105=""),"照合済みで照合日なし",IF(AND($AI105="不備あり",$AR105=""),"不備ありで不備内容なし",IF(AND($L105&lt;&gt;"",$O105&lt;&gt;"",$R105&lt;&gt;"",$AT105="未着対応中"),"全票受領で未着対応中",IF($I105="不明・要確認","ルート不明",IF($J105="","保管場所なし",IF($Z105="","担当者なし",""))))))))))))),"")</f>
        <v/>
      </c>
      <c r="AU105" s="8" t="n"/>
    </row>
    <row r="106">
      <c r="A106" s="4">
        <f>IF($B106="","",ROW()-5)</f>
        <v/>
      </c>
      <c r="B106" s="5" t="n"/>
      <c r="C106" s="6" t="n"/>
      <c r="D106" s="5" t="n"/>
      <c r="E106" s="5" t="n"/>
      <c r="F106" s="5" t="n"/>
      <c r="G106" s="5" t="n"/>
      <c r="H106" s="5" t="n"/>
      <c r="I106" s="5" t="n"/>
      <c r="J106" s="5" t="n"/>
      <c r="K106" s="7">
        <f>IF($C106="","",IF($D106="特別管理",設定!$B$3,設定!$B$2)+$C106)</f>
        <v/>
      </c>
      <c r="L106" s="6" t="n"/>
      <c r="M106" s="7">
        <f>IF($L106="","",EDATE($L106,設定!$B$5*12))</f>
        <v/>
      </c>
      <c r="N106" s="7">
        <f>IF($C106="","",IF($D106="特別管理",設定!$B$3,設定!$B$2)+$C106)</f>
        <v/>
      </c>
      <c r="O106" s="6" t="n"/>
      <c r="P106" s="7">
        <f>IF($O106="","",EDATE($O106,設定!$B$5*12))</f>
        <v/>
      </c>
      <c r="Q106" s="7">
        <f>IF($C106="","",設定!$B$4+$C106)</f>
        <v/>
      </c>
      <c r="R106" s="6" t="n"/>
      <c r="S106" s="7">
        <f>IF($R106="","",EDATE($R106,設定!$B$5*12))</f>
        <v/>
      </c>
      <c r="T106" s="7">
        <f>IF($C106="","",EDATE($C106,設定!$B$5*12))</f>
        <v/>
      </c>
      <c r="U106" s="7">
        <f>IF(COUNT($M106,$P106,$S106,$T106)=0,"",MAX(IF($M106="",0,$M106),IF($P106="",0,$P106),IF($S106="",0,$S106),IF($T106="",0,$T106)))</f>
        <v/>
      </c>
      <c r="V106" s="6" t="n"/>
      <c r="W106" s="5" t="n"/>
      <c r="X106" s="7">
        <f>IF(AND($L106="",$K106&lt;&gt;"",設定!$B$10&gt;$K106),$K106+設定!$B$7,"")</f>
        <v/>
      </c>
      <c r="Y106" s="5" t="n"/>
      <c r="Z106" s="5" t="n"/>
      <c r="AA106" s="5" t="n"/>
      <c r="AB106" s="4">
        <f>IF(AH106=5,"完了",IF(AH106=4,"要確認：区分またはルート未設定",IF(AH106=3,IF(AND(設定!$B$10&gt;$K106,$L106=""),"B2票期限超過",IF(AND(設定!$B$10&gt;$N106,$O106=""),"D票期限超過","E票期限超過")),IF(AH106=2,IF(AND(設定!$B$11&gt;=$K106,$L106=""),"B2票期限間近",IF(AND(設定!$B$11&gt;=$N106,$O106=""),"D票期限間近","E票期限間近")),IF(AH106=1,"E票要確認","確認中")))))</f>
        <v/>
      </c>
      <c r="AC106" s="6" t="n"/>
      <c r="AD106" s="5" t="n"/>
      <c r="AE106" s="4">
        <f>IF($L106&lt;&gt;"","受領",IF($K106="","",IF(設定!$B$10&gt;$K106,"超過",IF(設定!$B$11&gt;=$K106,"間近","OK"))))</f>
        <v/>
      </c>
      <c r="AF106" s="4">
        <f>IF($O106&lt;&gt;"","受領",IF($N106="","",IF(設定!$B$10&gt;$N106,"超過",IF(設定!$B$11&gt;=$N106,"間近","OK"))))</f>
        <v/>
      </c>
      <c r="AG106" s="4">
        <f>IF($R106&lt;&gt;"","受領",IF($Q106="","",IF(設定!$B$10&gt;$Q106,"超過",IF(設定!$B$11&gt;=$Q106,"間近","OK"))))</f>
        <v/>
      </c>
      <c r="AH106" s="4">
        <f>IF($B106="",0,IF(($AA106="全票受領済み")+($L106&lt;&gt;"")*($O106&lt;&gt;"")*($R106&lt;&gt;""),5,IF(($D106="")+($I106="不明・要確認"),4,IF((設定!$B$10&gt;$K106)*($L106="")+(設定!$B$10&gt;$N106)*($O106="")+(設定!$B$10&gt;$Q106)*($R106=""),3,IF((設定!$B$11&gt;=$K106)*($L106="")+(設定!$B$11&gt;=$N106)*($O106="")+(設定!$B$11&gt;=$Q106)*($R106=""),2,IF($Q106="",1,0))))))</f>
        <v/>
      </c>
      <c r="AI106" s="8">
        <f>IFERROR(IF($AK106="","",$AK106+設定!$B$9),"")</f>
        <v/>
      </c>
      <c r="AJ106" s="4" t="n"/>
      <c r="AK106" s="7" t="n"/>
      <c r="AL106" s="4" t="n"/>
      <c r="AM106" s="4" t="n"/>
      <c r="AO106" s="8" t="n"/>
      <c r="AS106" s="8" t="n"/>
      <c r="AT106">
        <f>IFERROR(IF($B106="","",IF(COUNTIF($B$6:$B$305,$B106)&gt;1,"管理番号重複",IF(AND($C106="",OR($D106&lt;&gt;"",$L106&lt;&gt;"",$O106&lt;&gt;"",$R106&lt;&gt;"")),"交付日なしでデータあり",IF(OR(AND($L106&lt;&gt;"",$C106&lt;&gt;"",$L106&lt;$C106),AND($O106&lt;&gt;"",$C106&lt;&gt;"",$O106&lt;$C106),AND($R106&lt;&gt;"",$C106&lt;&gt;"",$R106&lt;$C106)),"交付日前の受領日",IF(OR(AND($L106&lt;&gt;"",$L106&gt;設定!$B$10),AND($O106&lt;&gt;"",$O106&gt;設定!$B$10),AND($R106&lt;&gt;"",$R106&gt;設定!$B$10)),"未来の受領日",IF(AND($AK106&lt;&gt;"",$C106&lt;&gt;"",$AK106&lt;$C106),"交付日前の照合日",IF(AND($AK106="",$AI106&lt;&gt;"","確認済み"),"受領前の照合",IF(AND($AI106="確認済み",$AK106=""),"照合済みで照合日なし",IF(AND($AI106="不備あり",$AR106=""),"不備ありで不備内容なし",IF(AND($L106&lt;&gt;"",$O106&lt;&gt;"",$R106&lt;&gt;"",$AT106="未着対応中"),"全票受領で未着対応中",IF($I106="不明・要確認","ルート不明",IF($J106="","保管場所なし",IF($Z106="","担当者なし",""))))))))))))),"")</f>
        <v/>
      </c>
      <c r="AU106" s="8" t="n"/>
    </row>
    <row r="107">
      <c r="A107" s="4">
        <f>IF($B107="","",ROW()-5)</f>
        <v/>
      </c>
      <c r="B107" s="5" t="n"/>
      <c r="C107" s="6" t="n"/>
      <c r="D107" s="5" t="n"/>
      <c r="E107" s="5" t="n"/>
      <c r="F107" s="5" t="n"/>
      <c r="G107" s="5" t="n"/>
      <c r="H107" s="5" t="n"/>
      <c r="I107" s="5" t="n"/>
      <c r="J107" s="5" t="n"/>
      <c r="K107" s="7">
        <f>IF($C107="","",IF($D107="特別管理",設定!$B$3,設定!$B$2)+$C107)</f>
        <v/>
      </c>
      <c r="L107" s="6" t="n"/>
      <c r="M107" s="7">
        <f>IF($L107="","",EDATE($L107,設定!$B$5*12))</f>
        <v/>
      </c>
      <c r="N107" s="7">
        <f>IF($C107="","",IF($D107="特別管理",設定!$B$3,設定!$B$2)+$C107)</f>
        <v/>
      </c>
      <c r="O107" s="6" t="n"/>
      <c r="P107" s="7">
        <f>IF($O107="","",EDATE($O107,設定!$B$5*12))</f>
        <v/>
      </c>
      <c r="Q107" s="7">
        <f>IF($C107="","",設定!$B$4+$C107)</f>
        <v/>
      </c>
      <c r="R107" s="6" t="n"/>
      <c r="S107" s="7">
        <f>IF($R107="","",EDATE($R107,設定!$B$5*12))</f>
        <v/>
      </c>
      <c r="T107" s="7">
        <f>IF($C107="","",EDATE($C107,設定!$B$5*12))</f>
        <v/>
      </c>
      <c r="U107" s="7">
        <f>IF(COUNT($M107,$P107,$S107,$T107)=0,"",MAX(IF($M107="",0,$M107),IF($P107="",0,$P107),IF($S107="",0,$S107),IF($T107="",0,$T107)))</f>
        <v/>
      </c>
      <c r="V107" s="6" t="n"/>
      <c r="W107" s="5" t="n"/>
      <c r="X107" s="7">
        <f>IF(AND($L107="",$K107&lt;&gt;"",設定!$B$10&gt;$K107),$K107+設定!$B$7,"")</f>
        <v/>
      </c>
      <c r="Y107" s="5" t="n"/>
      <c r="Z107" s="5" t="n"/>
      <c r="AA107" s="5" t="n"/>
      <c r="AB107" s="4">
        <f>IF(AH107=5,"完了",IF(AH107=4,"要確認：区分またはルート未設定",IF(AH107=3,IF(AND(設定!$B$10&gt;$K107,$L107=""),"B2票期限超過",IF(AND(設定!$B$10&gt;$N107,$O107=""),"D票期限超過","E票期限超過")),IF(AH107=2,IF(AND(設定!$B$11&gt;=$K107,$L107=""),"B2票期限間近",IF(AND(設定!$B$11&gt;=$N107,$O107=""),"D票期限間近","E票期限間近")),IF(AH107=1,"E票要確認","確認中")))))</f>
        <v/>
      </c>
      <c r="AC107" s="6" t="n"/>
      <c r="AD107" s="5" t="n"/>
      <c r="AE107" s="4">
        <f>IF($L107&lt;&gt;"","受領",IF($K107="","",IF(設定!$B$10&gt;$K107,"超過",IF(設定!$B$11&gt;=$K107,"間近","OK"))))</f>
        <v/>
      </c>
      <c r="AF107" s="4">
        <f>IF($O107&lt;&gt;"","受領",IF($N107="","",IF(設定!$B$10&gt;$N107,"超過",IF(設定!$B$11&gt;=$N107,"間近","OK"))))</f>
        <v/>
      </c>
      <c r="AG107" s="4">
        <f>IF($R107&lt;&gt;"","受領",IF($Q107="","",IF(設定!$B$10&gt;$Q107,"超過",IF(設定!$B$11&gt;=$Q107,"間近","OK"))))</f>
        <v/>
      </c>
      <c r="AH107" s="4">
        <f>IF($B107="",0,IF(($AA107="全票受領済み")+($L107&lt;&gt;"")*($O107&lt;&gt;"")*($R107&lt;&gt;""),5,IF(($D107="")+($I107="不明・要確認"),4,IF((設定!$B$10&gt;$K107)*($L107="")+(設定!$B$10&gt;$N107)*($O107="")+(設定!$B$10&gt;$Q107)*($R107=""),3,IF((設定!$B$11&gt;=$K107)*($L107="")+(設定!$B$11&gt;=$N107)*($O107="")+(設定!$B$11&gt;=$Q107)*($R107=""),2,IF($Q107="",1,0))))))</f>
        <v/>
      </c>
      <c r="AI107" s="8">
        <f>IFERROR(IF($AK107="","",$AK107+設定!$B$9),"")</f>
        <v/>
      </c>
      <c r="AJ107" s="4" t="n"/>
      <c r="AK107" s="7" t="n"/>
      <c r="AL107" s="4" t="n"/>
      <c r="AM107" s="4" t="n"/>
      <c r="AO107" s="8" t="n"/>
      <c r="AS107" s="8" t="n"/>
      <c r="AT107">
        <f>IFERROR(IF($B107="","",IF(COUNTIF($B$6:$B$305,$B107)&gt;1,"管理番号重複",IF(AND($C107="",OR($D107&lt;&gt;"",$L107&lt;&gt;"",$O107&lt;&gt;"",$R107&lt;&gt;"")),"交付日なしでデータあり",IF(OR(AND($L107&lt;&gt;"",$C107&lt;&gt;"",$L107&lt;$C107),AND($O107&lt;&gt;"",$C107&lt;&gt;"",$O107&lt;$C107),AND($R107&lt;&gt;"",$C107&lt;&gt;"",$R107&lt;$C107)),"交付日前の受領日",IF(OR(AND($L107&lt;&gt;"",$L107&gt;設定!$B$10),AND($O107&lt;&gt;"",$O107&gt;設定!$B$10),AND($R107&lt;&gt;"",$R107&gt;設定!$B$10)),"未来の受領日",IF(AND($AK107&lt;&gt;"",$C107&lt;&gt;"",$AK107&lt;$C107),"交付日前の照合日",IF(AND($AK107="",$AI107&lt;&gt;"","確認済み"),"受領前の照合",IF(AND($AI107="確認済み",$AK107=""),"照合済みで照合日なし",IF(AND($AI107="不備あり",$AR107=""),"不備ありで不備内容なし",IF(AND($L107&lt;&gt;"",$O107&lt;&gt;"",$R107&lt;&gt;"",$AT107="未着対応中"),"全票受領で未着対応中",IF($I107="不明・要確認","ルート不明",IF($J107="","保管場所なし",IF($Z107="","担当者なし",""))))))))))))),"")</f>
        <v/>
      </c>
      <c r="AU107" s="8" t="n"/>
    </row>
    <row r="108">
      <c r="A108" s="4">
        <f>IF($B108="","",ROW()-5)</f>
        <v/>
      </c>
      <c r="B108" s="5" t="n"/>
      <c r="C108" s="6" t="n"/>
      <c r="D108" s="5" t="n"/>
      <c r="E108" s="5" t="n"/>
      <c r="F108" s="5" t="n"/>
      <c r="G108" s="5" t="n"/>
      <c r="H108" s="5" t="n"/>
      <c r="I108" s="5" t="n"/>
      <c r="J108" s="5" t="n"/>
      <c r="K108" s="7">
        <f>IF($C108="","",IF($D108="特別管理",設定!$B$3,設定!$B$2)+$C108)</f>
        <v/>
      </c>
      <c r="L108" s="6" t="n"/>
      <c r="M108" s="7">
        <f>IF($L108="","",EDATE($L108,設定!$B$5*12))</f>
        <v/>
      </c>
      <c r="N108" s="7">
        <f>IF($C108="","",IF($D108="特別管理",設定!$B$3,設定!$B$2)+$C108)</f>
        <v/>
      </c>
      <c r="O108" s="6" t="n"/>
      <c r="P108" s="7">
        <f>IF($O108="","",EDATE($O108,設定!$B$5*12))</f>
        <v/>
      </c>
      <c r="Q108" s="7">
        <f>IF($C108="","",設定!$B$4+$C108)</f>
        <v/>
      </c>
      <c r="R108" s="6" t="n"/>
      <c r="S108" s="7">
        <f>IF($R108="","",EDATE($R108,設定!$B$5*12))</f>
        <v/>
      </c>
      <c r="T108" s="7">
        <f>IF($C108="","",EDATE($C108,設定!$B$5*12))</f>
        <v/>
      </c>
      <c r="U108" s="7">
        <f>IF(COUNT($M108,$P108,$S108,$T108)=0,"",MAX(IF($M108="",0,$M108),IF($P108="",0,$P108),IF($S108="",0,$S108),IF($T108="",0,$T108)))</f>
        <v/>
      </c>
      <c r="V108" s="6" t="n"/>
      <c r="W108" s="5" t="n"/>
      <c r="X108" s="7">
        <f>IF(AND($L108="",$K108&lt;&gt;"",設定!$B$10&gt;$K108),$K108+設定!$B$7,"")</f>
        <v/>
      </c>
      <c r="Y108" s="5" t="n"/>
      <c r="Z108" s="5" t="n"/>
      <c r="AA108" s="5" t="n"/>
      <c r="AB108" s="4">
        <f>IF(AH108=5,"完了",IF(AH108=4,"要確認：区分またはルート未設定",IF(AH108=3,IF(AND(設定!$B$10&gt;$K108,$L108=""),"B2票期限超過",IF(AND(設定!$B$10&gt;$N108,$O108=""),"D票期限超過","E票期限超過")),IF(AH108=2,IF(AND(設定!$B$11&gt;=$K108,$L108=""),"B2票期限間近",IF(AND(設定!$B$11&gt;=$N108,$O108=""),"D票期限間近","E票期限間近")),IF(AH108=1,"E票要確認","確認中")))))</f>
        <v/>
      </c>
      <c r="AC108" s="6" t="n"/>
      <c r="AD108" s="5" t="n"/>
      <c r="AE108" s="4">
        <f>IF($L108&lt;&gt;"","受領",IF($K108="","",IF(設定!$B$10&gt;$K108,"超過",IF(設定!$B$11&gt;=$K108,"間近","OK"))))</f>
        <v/>
      </c>
      <c r="AF108" s="4">
        <f>IF($O108&lt;&gt;"","受領",IF($N108="","",IF(設定!$B$10&gt;$N108,"超過",IF(設定!$B$11&gt;=$N108,"間近","OK"))))</f>
        <v/>
      </c>
      <c r="AG108" s="4">
        <f>IF($R108&lt;&gt;"","受領",IF($Q108="","",IF(設定!$B$10&gt;$Q108,"超過",IF(設定!$B$11&gt;=$Q108,"間近","OK"))))</f>
        <v/>
      </c>
      <c r="AH108" s="4">
        <f>IF($B108="",0,IF(($AA108="全票受領済み")+($L108&lt;&gt;"")*($O108&lt;&gt;"")*($R108&lt;&gt;""),5,IF(($D108="")+($I108="不明・要確認"),4,IF((設定!$B$10&gt;$K108)*($L108="")+(設定!$B$10&gt;$N108)*($O108="")+(設定!$B$10&gt;$Q108)*($R108=""),3,IF((設定!$B$11&gt;=$K108)*($L108="")+(設定!$B$11&gt;=$N108)*($O108="")+(設定!$B$11&gt;=$Q108)*($R108=""),2,IF($Q108="",1,0))))))</f>
        <v/>
      </c>
      <c r="AI108" s="8">
        <f>IFERROR(IF($AK108="","",$AK108+設定!$B$9),"")</f>
        <v/>
      </c>
      <c r="AJ108" s="4" t="n"/>
      <c r="AK108" s="7" t="n"/>
      <c r="AL108" s="4" t="n"/>
      <c r="AM108" s="4" t="n"/>
      <c r="AO108" s="8" t="n"/>
      <c r="AS108" s="8" t="n"/>
      <c r="AT108">
        <f>IFERROR(IF($B108="","",IF(COUNTIF($B$6:$B$305,$B108)&gt;1,"管理番号重複",IF(AND($C108="",OR($D108&lt;&gt;"",$L108&lt;&gt;"",$O108&lt;&gt;"",$R108&lt;&gt;"")),"交付日なしでデータあり",IF(OR(AND($L108&lt;&gt;"",$C108&lt;&gt;"",$L108&lt;$C108),AND($O108&lt;&gt;"",$C108&lt;&gt;"",$O108&lt;$C108),AND($R108&lt;&gt;"",$C108&lt;&gt;"",$R108&lt;$C108)),"交付日前の受領日",IF(OR(AND($L108&lt;&gt;"",$L108&gt;設定!$B$10),AND($O108&lt;&gt;"",$O108&gt;設定!$B$10),AND($R108&lt;&gt;"",$R108&gt;設定!$B$10)),"未来の受領日",IF(AND($AK108&lt;&gt;"",$C108&lt;&gt;"",$AK108&lt;$C108),"交付日前の照合日",IF(AND($AK108="",$AI108&lt;&gt;"","確認済み"),"受領前の照合",IF(AND($AI108="確認済み",$AK108=""),"照合済みで照合日なし",IF(AND($AI108="不備あり",$AR108=""),"不備ありで不備内容なし",IF(AND($L108&lt;&gt;"",$O108&lt;&gt;"",$R108&lt;&gt;"",$AT108="未着対応中"),"全票受領で未着対応中",IF($I108="不明・要確認","ルート不明",IF($J108="","保管場所なし",IF($Z108="","担当者なし",""))))))))))))),"")</f>
        <v/>
      </c>
      <c r="AU108" s="8" t="n"/>
    </row>
    <row r="109">
      <c r="A109" s="4">
        <f>IF($B109="","",ROW()-5)</f>
        <v/>
      </c>
      <c r="B109" s="5" t="n"/>
      <c r="C109" s="6" t="n"/>
      <c r="D109" s="5" t="n"/>
      <c r="E109" s="5" t="n"/>
      <c r="F109" s="5" t="n"/>
      <c r="G109" s="5" t="n"/>
      <c r="H109" s="5" t="n"/>
      <c r="I109" s="5" t="n"/>
      <c r="J109" s="5" t="n"/>
      <c r="K109" s="7">
        <f>IF($C109="","",IF($D109="特別管理",設定!$B$3,設定!$B$2)+$C109)</f>
        <v/>
      </c>
      <c r="L109" s="6" t="n"/>
      <c r="M109" s="7">
        <f>IF($L109="","",EDATE($L109,設定!$B$5*12))</f>
        <v/>
      </c>
      <c r="N109" s="7">
        <f>IF($C109="","",IF($D109="特別管理",設定!$B$3,設定!$B$2)+$C109)</f>
        <v/>
      </c>
      <c r="O109" s="6" t="n"/>
      <c r="P109" s="7">
        <f>IF($O109="","",EDATE($O109,設定!$B$5*12))</f>
        <v/>
      </c>
      <c r="Q109" s="7">
        <f>IF($C109="","",設定!$B$4+$C109)</f>
        <v/>
      </c>
      <c r="R109" s="6" t="n"/>
      <c r="S109" s="7">
        <f>IF($R109="","",EDATE($R109,設定!$B$5*12))</f>
        <v/>
      </c>
      <c r="T109" s="7">
        <f>IF($C109="","",EDATE($C109,設定!$B$5*12))</f>
        <v/>
      </c>
      <c r="U109" s="7">
        <f>IF(COUNT($M109,$P109,$S109,$T109)=0,"",MAX(IF($M109="",0,$M109),IF($P109="",0,$P109),IF($S109="",0,$S109),IF($T109="",0,$T109)))</f>
        <v/>
      </c>
      <c r="V109" s="6" t="n"/>
      <c r="W109" s="5" t="n"/>
      <c r="X109" s="7">
        <f>IF(AND($L109="",$K109&lt;&gt;"",設定!$B$10&gt;$K109),$K109+設定!$B$7,"")</f>
        <v/>
      </c>
      <c r="Y109" s="5" t="n"/>
      <c r="Z109" s="5" t="n"/>
      <c r="AA109" s="5" t="n"/>
      <c r="AB109" s="4">
        <f>IF(AH109=5,"完了",IF(AH109=4,"要確認：区分またはルート未設定",IF(AH109=3,IF(AND(設定!$B$10&gt;$K109,$L109=""),"B2票期限超過",IF(AND(設定!$B$10&gt;$N109,$O109=""),"D票期限超過","E票期限超過")),IF(AH109=2,IF(AND(設定!$B$11&gt;=$K109,$L109=""),"B2票期限間近",IF(AND(設定!$B$11&gt;=$N109,$O109=""),"D票期限間近","E票期限間近")),IF(AH109=1,"E票要確認","確認中")))))</f>
        <v/>
      </c>
      <c r="AC109" s="6" t="n"/>
      <c r="AD109" s="5" t="n"/>
      <c r="AE109" s="4">
        <f>IF($L109&lt;&gt;"","受領",IF($K109="","",IF(設定!$B$10&gt;$K109,"超過",IF(設定!$B$11&gt;=$K109,"間近","OK"))))</f>
        <v/>
      </c>
      <c r="AF109" s="4">
        <f>IF($O109&lt;&gt;"","受領",IF($N109="","",IF(設定!$B$10&gt;$N109,"超過",IF(設定!$B$11&gt;=$N109,"間近","OK"))))</f>
        <v/>
      </c>
      <c r="AG109" s="4">
        <f>IF($R109&lt;&gt;"","受領",IF($Q109="","",IF(設定!$B$10&gt;$Q109,"超過",IF(設定!$B$11&gt;=$Q109,"間近","OK"))))</f>
        <v/>
      </c>
      <c r="AH109" s="4">
        <f>IF($B109="",0,IF(($AA109="全票受領済み")+($L109&lt;&gt;"")*($O109&lt;&gt;"")*($R109&lt;&gt;""),5,IF(($D109="")+($I109="不明・要確認"),4,IF((設定!$B$10&gt;$K109)*($L109="")+(設定!$B$10&gt;$N109)*($O109="")+(設定!$B$10&gt;$Q109)*($R109=""),3,IF((設定!$B$11&gt;=$K109)*($L109="")+(設定!$B$11&gt;=$N109)*($O109="")+(設定!$B$11&gt;=$Q109)*($R109=""),2,IF($Q109="",1,0))))))</f>
        <v/>
      </c>
      <c r="AI109" s="8">
        <f>IFERROR(IF($AK109="","",$AK109+設定!$B$9),"")</f>
        <v/>
      </c>
      <c r="AJ109" s="4" t="n"/>
      <c r="AK109" s="7" t="n"/>
      <c r="AL109" s="4" t="n"/>
      <c r="AM109" s="4" t="n"/>
      <c r="AO109" s="8" t="n"/>
      <c r="AS109" s="8" t="n"/>
      <c r="AT109">
        <f>IFERROR(IF($B109="","",IF(COUNTIF($B$6:$B$305,$B109)&gt;1,"管理番号重複",IF(AND($C109="",OR($D109&lt;&gt;"",$L109&lt;&gt;"",$O109&lt;&gt;"",$R109&lt;&gt;"")),"交付日なしでデータあり",IF(OR(AND($L109&lt;&gt;"",$C109&lt;&gt;"",$L109&lt;$C109),AND($O109&lt;&gt;"",$C109&lt;&gt;"",$O109&lt;$C109),AND($R109&lt;&gt;"",$C109&lt;&gt;"",$R109&lt;$C109)),"交付日前の受領日",IF(OR(AND($L109&lt;&gt;"",$L109&gt;設定!$B$10),AND($O109&lt;&gt;"",$O109&gt;設定!$B$10),AND($R109&lt;&gt;"",$R109&gt;設定!$B$10)),"未来の受領日",IF(AND($AK109&lt;&gt;"",$C109&lt;&gt;"",$AK109&lt;$C109),"交付日前の照合日",IF(AND($AK109="",$AI109&lt;&gt;"","確認済み"),"受領前の照合",IF(AND($AI109="確認済み",$AK109=""),"照合済みで照合日なし",IF(AND($AI109="不備あり",$AR109=""),"不備ありで不備内容なし",IF(AND($L109&lt;&gt;"",$O109&lt;&gt;"",$R109&lt;&gt;"",$AT109="未着対応中"),"全票受領で未着対応中",IF($I109="不明・要確認","ルート不明",IF($J109="","保管場所なし",IF($Z109="","担当者なし",""))))))))))))),"")</f>
        <v/>
      </c>
      <c r="AU109" s="8" t="n"/>
    </row>
    <row r="110">
      <c r="A110" s="4">
        <f>IF($B110="","",ROW()-5)</f>
        <v/>
      </c>
      <c r="B110" s="5" t="n"/>
      <c r="C110" s="6" t="n"/>
      <c r="D110" s="5" t="n"/>
      <c r="E110" s="5" t="n"/>
      <c r="F110" s="5" t="n"/>
      <c r="G110" s="5" t="n"/>
      <c r="H110" s="5" t="n"/>
      <c r="I110" s="5" t="n"/>
      <c r="J110" s="5" t="n"/>
      <c r="K110" s="7">
        <f>IF($C110="","",IF($D110="特別管理",設定!$B$3,設定!$B$2)+$C110)</f>
        <v/>
      </c>
      <c r="L110" s="6" t="n"/>
      <c r="M110" s="7">
        <f>IF($L110="","",EDATE($L110,設定!$B$5*12))</f>
        <v/>
      </c>
      <c r="N110" s="7">
        <f>IF($C110="","",IF($D110="特別管理",設定!$B$3,設定!$B$2)+$C110)</f>
        <v/>
      </c>
      <c r="O110" s="6" t="n"/>
      <c r="P110" s="7">
        <f>IF($O110="","",EDATE($O110,設定!$B$5*12))</f>
        <v/>
      </c>
      <c r="Q110" s="7">
        <f>IF($C110="","",設定!$B$4+$C110)</f>
        <v/>
      </c>
      <c r="R110" s="6" t="n"/>
      <c r="S110" s="7">
        <f>IF($R110="","",EDATE($R110,設定!$B$5*12))</f>
        <v/>
      </c>
      <c r="T110" s="7">
        <f>IF($C110="","",EDATE($C110,設定!$B$5*12))</f>
        <v/>
      </c>
      <c r="U110" s="7">
        <f>IF(COUNT($M110,$P110,$S110,$T110)=0,"",MAX(IF($M110="",0,$M110),IF($P110="",0,$P110),IF($S110="",0,$S110),IF($T110="",0,$T110)))</f>
        <v/>
      </c>
      <c r="V110" s="6" t="n"/>
      <c r="W110" s="5" t="n"/>
      <c r="X110" s="7">
        <f>IF(AND($L110="",$K110&lt;&gt;"",設定!$B$10&gt;$K110),$K110+設定!$B$7,"")</f>
        <v/>
      </c>
      <c r="Y110" s="5" t="n"/>
      <c r="Z110" s="5" t="n"/>
      <c r="AA110" s="5" t="n"/>
      <c r="AB110" s="4">
        <f>IF(AH110=5,"完了",IF(AH110=4,"要確認：区分またはルート未設定",IF(AH110=3,IF(AND(設定!$B$10&gt;$K110,$L110=""),"B2票期限超過",IF(AND(設定!$B$10&gt;$N110,$O110=""),"D票期限超過","E票期限超過")),IF(AH110=2,IF(AND(設定!$B$11&gt;=$K110,$L110=""),"B2票期限間近",IF(AND(設定!$B$11&gt;=$N110,$O110=""),"D票期限間近","E票期限間近")),IF(AH110=1,"E票要確認","確認中")))))</f>
        <v/>
      </c>
      <c r="AC110" s="6" t="n"/>
      <c r="AD110" s="5" t="n"/>
      <c r="AE110" s="4">
        <f>IF($L110&lt;&gt;"","受領",IF($K110="","",IF(設定!$B$10&gt;$K110,"超過",IF(設定!$B$11&gt;=$K110,"間近","OK"))))</f>
        <v/>
      </c>
      <c r="AF110" s="4">
        <f>IF($O110&lt;&gt;"","受領",IF($N110="","",IF(設定!$B$10&gt;$N110,"超過",IF(設定!$B$11&gt;=$N110,"間近","OK"))))</f>
        <v/>
      </c>
      <c r="AG110" s="4">
        <f>IF($R110&lt;&gt;"","受領",IF($Q110="","",IF(設定!$B$10&gt;$Q110,"超過",IF(設定!$B$11&gt;=$Q110,"間近","OK"))))</f>
        <v/>
      </c>
      <c r="AH110" s="4">
        <f>IF($B110="",0,IF(($AA110="全票受領済み")+($L110&lt;&gt;"")*($O110&lt;&gt;"")*($R110&lt;&gt;""),5,IF(($D110="")+($I110="不明・要確認"),4,IF((設定!$B$10&gt;$K110)*($L110="")+(設定!$B$10&gt;$N110)*($O110="")+(設定!$B$10&gt;$Q110)*($R110=""),3,IF((設定!$B$11&gt;=$K110)*($L110="")+(設定!$B$11&gt;=$N110)*($O110="")+(設定!$B$11&gt;=$Q110)*($R110=""),2,IF($Q110="",1,0))))))</f>
        <v/>
      </c>
      <c r="AI110" s="8">
        <f>IFERROR(IF($AK110="","",$AK110+設定!$B$9),"")</f>
        <v/>
      </c>
      <c r="AJ110" s="4" t="n"/>
      <c r="AK110" s="7" t="n"/>
      <c r="AL110" s="4" t="n"/>
      <c r="AM110" s="4" t="n"/>
      <c r="AO110" s="8" t="n"/>
      <c r="AS110" s="8" t="n"/>
      <c r="AT110">
        <f>IFERROR(IF($B110="","",IF(COUNTIF($B$6:$B$305,$B110)&gt;1,"管理番号重複",IF(AND($C110="",OR($D110&lt;&gt;"",$L110&lt;&gt;"",$O110&lt;&gt;"",$R110&lt;&gt;"")),"交付日なしでデータあり",IF(OR(AND($L110&lt;&gt;"",$C110&lt;&gt;"",$L110&lt;$C110),AND($O110&lt;&gt;"",$C110&lt;&gt;"",$O110&lt;$C110),AND($R110&lt;&gt;"",$C110&lt;&gt;"",$R110&lt;$C110)),"交付日前の受領日",IF(OR(AND($L110&lt;&gt;"",$L110&gt;設定!$B$10),AND($O110&lt;&gt;"",$O110&gt;設定!$B$10),AND($R110&lt;&gt;"",$R110&gt;設定!$B$10)),"未来の受領日",IF(AND($AK110&lt;&gt;"",$C110&lt;&gt;"",$AK110&lt;$C110),"交付日前の照合日",IF(AND($AK110="",$AI110&lt;&gt;"","確認済み"),"受領前の照合",IF(AND($AI110="確認済み",$AK110=""),"照合済みで照合日なし",IF(AND($AI110="不備あり",$AR110=""),"不備ありで不備内容なし",IF(AND($L110&lt;&gt;"",$O110&lt;&gt;"",$R110&lt;&gt;"",$AT110="未着対応中"),"全票受領で未着対応中",IF($I110="不明・要確認","ルート不明",IF($J110="","保管場所なし",IF($Z110="","担当者なし",""))))))))))))),"")</f>
        <v/>
      </c>
      <c r="AU110" s="8" t="n"/>
    </row>
    <row r="111">
      <c r="A111" s="4">
        <f>IF($B111="","",ROW()-5)</f>
        <v/>
      </c>
      <c r="B111" s="5" t="n"/>
      <c r="C111" s="6" t="n"/>
      <c r="D111" s="5" t="n"/>
      <c r="E111" s="5" t="n"/>
      <c r="F111" s="5" t="n"/>
      <c r="G111" s="5" t="n"/>
      <c r="H111" s="5" t="n"/>
      <c r="I111" s="5" t="n"/>
      <c r="J111" s="5" t="n"/>
      <c r="K111" s="7">
        <f>IF($C111="","",IF($D111="特別管理",設定!$B$3,設定!$B$2)+$C111)</f>
        <v/>
      </c>
      <c r="L111" s="6" t="n"/>
      <c r="M111" s="7">
        <f>IF($L111="","",EDATE($L111,設定!$B$5*12))</f>
        <v/>
      </c>
      <c r="N111" s="7">
        <f>IF($C111="","",IF($D111="特別管理",設定!$B$3,設定!$B$2)+$C111)</f>
        <v/>
      </c>
      <c r="O111" s="6" t="n"/>
      <c r="P111" s="7">
        <f>IF($O111="","",EDATE($O111,設定!$B$5*12))</f>
        <v/>
      </c>
      <c r="Q111" s="7">
        <f>IF($C111="","",設定!$B$4+$C111)</f>
        <v/>
      </c>
      <c r="R111" s="6" t="n"/>
      <c r="S111" s="7">
        <f>IF($R111="","",EDATE($R111,設定!$B$5*12))</f>
        <v/>
      </c>
      <c r="T111" s="7">
        <f>IF($C111="","",EDATE($C111,設定!$B$5*12))</f>
        <v/>
      </c>
      <c r="U111" s="7">
        <f>IF(COUNT($M111,$P111,$S111,$T111)=0,"",MAX(IF($M111="",0,$M111),IF($P111="",0,$P111),IF($S111="",0,$S111),IF($T111="",0,$T111)))</f>
        <v/>
      </c>
      <c r="V111" s="6" t="n"/>
      <c r="W111" s="5" t="n"/>
      <c r="X111" s="7">
        <f>IF(AND($L111="",$K111&lt;&gt;"",設定!$B$10&gt;$K111),$K111+設定!$B$7,"")</f>
        <v/>
      </c>
      <c r="Y111" s="5" t="n"/>
      <c r="Z111" s="5" t="n"/>
      <c r="AA111" s="5" t="n"/>
      <c r="AB111" s="4">
        <f>IF(AH111=5,"完了",IF(AH111=4,"要確認：区分またはルート未設定",IF(AH111=3,IF(AND(設定!$B$10&gt;$K111,$L111=""),"B2票期限超過",IF(AND(設定!$B$10&gt;$N111,$O111=""),"D票期限超過","E票期限超過")),IF(AH111=2,IF(AND(設定!$B$11&gt;=$K111,$L111=""),"B2票期限間近",IF(AND(設定!$B$11&gt;=$N111,$O111=""),"D票期限間近","E票期限間近")),IF(AH111=1,"E票要確認","確認中")))))</f>
        <v/>
      </c>
      <c r="AC111" s="6" t="n"/>
      <c r="AD111" s="5" t="n"/>
      <c r="AE111" s="4">
        <f>IF($L111&lt;&gt;"","受領",IF($K111="","",IF(設定!$B$10&gt;$K111,"超過",IF(設定!$B$11&gt;=$K111,"間近","OK"))))</f>
        <v/>
      </c>
      <c r="AF111" s="4">
        <f>IF($O111&lt;&gt;"","受領",IF($N111="","",IF(設定!$B$10&gt;$N111,"超過",IF(設定!$B$11&gt;=$N111,"間近","OK"))))</f>
        <v/>
      </c>
      <c r="AG111" s="4">
        <f>IF($R111&lt;&gt;"","受領",IF($Q111="","",IF(設定!$B$10&gt;$Q111,"超過",IF(設定!$B$11&gt;=$Q111,"間近","OK"))))</f>
        <v/>
      </c>
      <c r="AH111" s="4">
        <f>IF($B111="",0,IF(($AA111="全票受領済み")+($L111&lt;&gt;"")*($O111&lt;&gt;"")*($R111&lt;&gt;""),5,IF(($D111="")+($I111="不明・要確認"),4,IF((設定!$B$10&gt;$K111)*($L111="")+(設定!$B$10&gt;$N111)*($O111="")+(設定!$B$10&gt;$Q111)*($R111=""),3,IF((設定!$B$11&gt;=$K111)*($L111="")+(設定!$B$11&gt;=$N111)*($O111="")+(設定!$B$11&gt;=$Q111)*($R111=""),2,IF($Q111="",1,0))))))</f>
        <v/>
      </c>
      <c r="AI111" s="8">
        <f>IFERROR(IF($AK111="","",$AK111+設定!$B$9),"")</f>
        <v/>
      </c>
      <c r="AJ111" s="4" t="n"/>
      <c r="AK111" s="7" t="n"/>
      <c r="AL111" s="4" t="n"/>
      <c r="AM111" s="4" t="n"/>
      <c r="AO111" s="8" t="n"/>
      <c r="AS111" s="8" t="n"/>
      <c r="AT111">
        <f>IFERROR(IF($B111="","",IF(COUNTIF($B$6:$B$305,$B111)&gt;1,"管理番号重複",IF(AND($C111="",OR($D111&lt;&gt;"",$L111&lt;&gt;"",$O111&lt;&gt;"",$R111&lt;&gt;"")),"交付日なしでデータあり",IF(OR(AND($L111&lt;&gt;"",$C111&lt;&gt;"",$L111&lt;$C111),AND($O111&lt;&gt;"",$C111&lt;&gt;"",$O111&lt;$C111),AND($R111&lt;&gt;"",$C111&lt;&gt;"",$R111&lt;$C111)),"交付日前の受領日",IF(OR(AND($L111&lt;&gt;"",$L111&gt;設定!$B$10),AND($O111&lt;&gt;"",$O111&gt;設定!$B$10),AND($R111&lt;&gt;"",$R111&gt;設定!$B$10)),"未来の受領日",IF(AND($AK111&lt;&gt;"",$C111&lt;&gt;"",$AK111&lt;$C111),"交付日前の照合日",IF(AND($AK111="",$AI111&lt;&gt;"","確認済み"),"受領前の照合",IF(AND($AI111="確認済み",$AK111=""),"照合済みで照合日なし",IF(AND($AI111="不備あり",$AR111=""),"不備ありで不備内容なし",IF(AND($L111&lt;&gt;"",$O111&lt;&gt;"",$R111&lt;&gt;"",$AT111="未着対応中"),"全票受領で未着対応中",IF($I111="不明・要確認","ルート不明",IF($J111="","保管場所なし",IF($Z111="","担当者なし",""))))))))))))),"")</f>
        <v/>
      </c>
      <c r="AU111" s="8" t="n"/>
    </row>
    <row r="112">
      <c r="A112" s="4">
        <f>IF($B112="","",ROW()-5)</f>
        <v/>
      </c>
      <c r="B112" s="5" t="n"/>
      <c r="C112" s="6" t="n"/>
      <c r="D112" s="5" t="n"/>
      <c r="E112" s="5" t="n"/>
      <c r="F112" s="5" t="n"/>
      <c r="G112" s="5" t="n"/>
      <c r="H112" s="5" t="n"/>
      <c r="I112" s="5" t="n"/>
      <c r="J112" s="5" t="n"/>
      <c r="K112" s="7">
        <f>IF($C112="","",IF($D112="特別管理",設定!$B$3,設定!$B$2)+$C112)</f>
        <v/>
      </c>
      <c r="L112" s="6" t="n"/>
      <c r="M112" s="7">
        <f>IF($L112="","",EDATE($L112,設定!$B$5*12))</f>
        <v/>
      </c>
      <c r="N112" s="7">
        <f>IF($C112="","",IF($D112="特別管理",設定!$B$3,設定!$B$2)+$C112)</f>
        <v/>
      </c>
      <c r="O112" s="6" t="n"/>
      <c r="P112" s="7">
        <f>IF($O112="","",EDATE($O112,設定!$B$5*12))</f>
        <v/>
      </c>
      <c r="Q112" s="7">
        <f>IF($C112="","",設定!$B$4+$C112)</f>
        <v/>
      </c>
      <c r="R112" s="6" t="n"/>
      <c r="S112" s="7">
        <f>IF($R112="","",EDATE($R112,設定!$B$5*12))</f>
        <v/>
      </c>
      <c r="T112" s="7">
        <f>IF($C112="","",EDATE($C112,設定!$B$5*12))</f>
        <v/>
      </c>
      <c r="U112" s="7">
        <f>IF(COUNT($M112,$P112,$S112,$T112)=0,"",MAX(IF($M112="",0,$M112),IF($P112="",0,$P112),IF($S112="",0,$S112),IF($T112="",0,$T112)))</f>
        <v/>
      </c>
      <c r="V112" s="6" t="n"/>
      <c r="W112" s="5" t="n"/>
      <c r="X112" s="7">
        <f>IF(AND($L112="",$K112&lt;&gt;"",設定!$B$10&gt;$K112),$K112+設定!$B$7,"")</f>
        <v/>
      </c>
      <c r="Y112" s="5" t="n"/>
      <c r="Z112" s="5" t="n"/>
      <c r="AA112" s="5" t="n"/>
      <c r="AB112" s="4">
        <f>IF(AH112=5,"完了",IF(AH112=4,"要確認：区分またはルート未設定",IF(AH112=3,IF(AND(設定!$B$10&gt;$K112,$L112=""),"B2票期限超過",IF(AND(設定!$B$10&gt;$N112,$O112=""),"D票期限超過","E票期限超過")),IF(AH112=2,IF(AND(設定!$B$11&gt;=$K112,$L112=""),"B2票期限間近",IF(AND(設定!$B$11&gt;=$N112,$O112=""),"D票期限間近","E票期限間近")),IF(AH112=1,"E票要確認","確認中")))))</f>
        <v/>
      </c>
      <c r="AC112" s="6" t="n"/>
      <c r="AD112" s="5" t="n"/>
      <c r="AE112" s="4">
        <f>IF($L112&lt;&gt;"","受領",IF($K112="","",IF(設定!$B$10&gt;$K112,"超過",IF(設定!$B$11&gt;=$K112,"間近","OK"))))</f>
        <v/>
      </c>
      <c r="AF112" s="4">
        <f>IF($O112&lt;&gt;"","受領",IF($N112="","",IF(設定!$B$10&gt;$N112,"超過",IF(設定!$B$11&gt;=$N112,"間近","OK"))))</f>
        <v/>
      </c>
      <c r="AG112" s="4">
        <f>IF($R112&lt;&gt;"","受領",IF($Q112="","",IF(設定!$B$10&gt;$Q112,"超過",IF(設定!$B$11&gt;=$Q112,"間近","OK"))))</f>
        <v/>
      </c>
      <c r="AH112" s="4">
        <f>IF($B112="",0,IF(($AA112="全票受領済み")+($L112&lt;&gt;"")*($O112&lt;&gt;"")*($R112&lt;&gt;""),5,IF(($D112="")+($I112="不明・要確認"),4,IF((設定!$B$10&gt;$K112)*($L112="")+(設定!$B$10&gt;$N112)*($O112="")+(設定!$B$10&gt;$Q112)*($R112=""),3,IF((設定!$B$11&gt;=$K112)*($L112="")+(設定!$B$11&gt;=$N112)*($O112="")+(設定!$B$11&gt;=$Q112)*($R112=""),2,IF($Q112="",1,0))))))</f>
        <v/>
      </c>
      <c r="AI112" s="8">
        <f>IFERROR(IF($AK112="","",$AK112+設定!$B$9),"")</f>
        <v/>
      </c>
      <c r="AJ112" s="4" t="n"/>
      <c r="AK112" s="7" t="n"/>
      <c r="AL112" s="4" t="n"/>
      <c r="AM112" s="4" t="n"/>
      <c r="AO112" s="8" t="n"/>
      <c r="AS112" s="8" t="n"/>
      <c r="AT112">
        <f>IFERROR(IF($B112="","",IF(COUNTIF($B$6:$B$305,$B112)&gt;1,"管理番号重複",IF(AND($C112="",OR($D112&lt;&gt;"",$L112&lt;&gt;"",$O112&lt;&gt;"",$R112&lt;&gt;"")),"交付日なしでデータあり",IF(OR(AND($L112&lt;&gt;"",$C112&lt;&gt;"",$L112&lt;$C112),AND($O112&lt;&gt;"",$C112&lt;&gt;"",$O112&lt;$C112),AND($R112&lt;&gt;"",$C112&lt;&gt;"",$R112&lt;$C112)),"交付日前の受領日",IF(OR(AND($L112&lt;&gt;"",$L112&gt;設定!$B$10),AND($O112&lt;&gt;"",$O112&gt;設定!$B$10),AND($R112&lt;&gt;"",$R112&gt;設定!$B$10)),"未来の受領日",IF(AND($AK112&lt;&gt;"",$C112&lt;&gt;"",$AK112&lt;$C112),"交付日前の照合日",IF(AND($AK112="",$AI112&lt;&gt;"","確認済み"),"受領前の照合",IF(AND($AI112="確認済み",$AK112=""),"照合済みで照合日なし",IF(AND($AI112="不備あり",$AR112=""),"不備ありで不備内容なし",IF(AND($L112&lt;&gt;"",$O112&lt;&gt;"",$R112&lt;&gt;"",$AT112="未着対応中"),"全票受領で未着対応中",IF($I112="不明・要確認","ルート不明",IF($J112="","保管場所なし",IF($Z112="","担当者なし",""))))))))))))),"")</f>
        <v/>
      </c>
      <c r="AU112" s="8" t="n"/>
    </row>
    <row r="113">
      <c r="A113" s="4">
        <f>IF($B113="","",ROW()-5)</f>
        <v/>
      </c>
      <c r="B113" s="5" t="n"/>
      <c r="C113" s="6" t="n"/>
      <c r="D113" s="5" t="n"/>
      <c r="E113" s="5" t="n"/>
      <c r="F113" s="5" t="n"/>
      <c r="G113" s="5" t="n"/>
      <c r="H113" s="5" t="n"/>
      <c r="I113" s="5" t="n"/>
      <c r="J113" s="5" t="n"/>
      <c r="K113" s="7">
        <f>IF($C113="","",IF($D113="特別管理",設定!$B$3,設定!$B$2)+$C113)</f>
        <v/>
      </c>
      <c r="L113" s="6" t="n"/>
      <c r="M113" s="7">
        <f>IF($L113="","",EDATE($L113,設定!$B$5*12))</f>
        <v/>
      </c>
      <c r="N113" s="7">
        <f>IF($C113="","",IF($D113="特別管理",設定!$B$3,設定!$B$2)+$C113)</f>
        <v/>
      </c>
      <c r="O113" s="6" t="n"/>
      <c r="P113" s="7">
        <f>IF($O113="","",EDATE($O113,設定!$B$5*12))</f>
        <v/>
      </c>
      <c r="Q113" s="7">
        <f>IF($C113="","",設定!$B$4+$C113)</f>
        <v/>
      </c>
      <c r="R113" s="6" t="n"/>
      <c r="S113" s="7">
        <f>IF($R113="","",EDATE($R113,設定!$B$5*12))</f>
        <v/>
      </c>
      <c r="T113" s="7">
        <f>IF($C113="","",EDATE($C113,設定!$B$5*12))</f>
        <v/>
      </c>
      <c r="U113" s="7">
        <f>IF(COUNT($M113,$P113,$S113,$T113)=0,"",MAX(IF($M113="",0,$M113),IF($P113="",0,$P113),IF($S113="",0,$S113),IF($T113="",0,$T113)))</f>
        <v/>
      </c>
      <c r="V113" s="6" t="n"/>
      <c r="W113" s="5" t="n"/>
      <c r="X113" s="7">
        <f>IF(AND($L113="",$K113&lt;&gt;"",設定!$B$10&gt;$K113),$K113+設定!$B$7,"")</f>
        <v/>
      </c>
      <c r="Y113" s="5" t="n"/>
      <c r="Z113" s="5" t="n"/>
      <c r="AA113" s="5" t="n"/>
      <c r="AB113" s="4">
        <f>IF(AH113=5,"完了",IF(AH113=4,"要確認：区分またはルート未設定",IF(AH113=3,IF(AND(設定!$B$10&gt;$K113,$L113=""),"B2票期限超過",IF(AND(設定!$B$10&gt;$N113,$O113=""),"D票期限超過","E票期限超過")),IF(AH113=2,IF(AND(設定!$B$11&gt;=$K113,$L113=""),"B2票期限間近",IF(AND(設定!$B$11&gt;=$N113,$O113=""),"D票期限間近","E票期限間近")),IF(AH113=1,"E票要確認","確認中")))))</f>
        <v/>
      </c>
      <c r="AC113" s="6" t="n"/>
      <c r="AD113" s="5" t="n"/>
      <c r="AE113" s="4">
        <f>IF($L113&lt;&gt;"","受領",IF($K113="","",IF(設定!$B$10&gt;$K113,"超過",IF(設定!$B$11&gt;=$K113,"間近","OK"))))</f>
        <v/>
      </c>
      <c r="AF113" s="4">
        <f>IF($O113&lt;&gt;"","受領",IF($N113="","",IF(設定!$B$10&gt;$N113,"超過",IF(設定!$B$11&gt;=$N113,"間近","OK"))))</f>
        <v/>
      </c>
      <c r="AG113" s="4">
        <f>IF($R113&lt;&gt;"","受領",IF($Q113="","",IF(設定!$B$10&gt;$Q113,"超過",IF(設定!$B$11&gt;=$Q113,"間近","OK"))))</f>
        <v/>
      </c>
      <c r="AH113" s="4">
        <f>IF($B113="",0,IF(($AA113="全票受領済み")+($L113&lt;&gt;"")*($O113&lt;&gt;"")*($R113&lt;&gt;""),5,IF(($D113="")+($I113="不明・要確認"),4,IF((設定!$B$10&gt;$K113)*($L113="")+(設定!$B$10&gt;$N113)*($O113="")+(設定!$B$10&gt;$Q113)*($R113=""),3,IF((設定!$B$11&gt;=$K113)*($L113="")+(設定!$B$11&gt;=$N113)*($O113="")+(設定!$B$11&gt;=$Q113)*($R113=""),2,IF($Q113="",1,0))))))</f>
        <v/>
      </c>
      <c r="AI113" s="8">
        <f>IFERROR(IF($AK113="","",$AK113+設定!$B$9),"")</f>
        <v/>
      </c>
      <c r="AJ113" s="4" t="n"/>
      <c r="AK113" s="7" t="n"/>
      <c r="AL113" s="4" t="n"/>
      <c r="AM113" s="4" t="n"/>
      <c r="AO113" s="8" t="n"/>
      <c r="AS113" s="8" t="n"/>
      <c r="AT113">
        <f>IFERROR(IF($B113="","",IF(COUNTIF($B$6:$B$305,$B113)&gt;1,"管理番号重複",IF(AND($C113="",OR($D113&lt;&gt;"",$L113&lt;&gt;"",$O113&lt;&gt;"",$R113&lt;&gt;"")),"交付日なしでデータあり",IF(OR(AND($L113&lt;&gt;"",$C113&lt;&gt;"",$L113&lt;$C113),AND($O113&lt;&gt;"",$C113&lt;&gt;"",$O113&lt;$C113),AND($R113&lt;&gt;"",$C113&lt;&gt;"",$R113&lt;$C113)),"交付日前の受領日",IF(OR(AND($L113&lt;&gt;"",$L113&gt;設定!$B$10),AND($O113&lt;&gt;"",$O113&gt;設定!$B$10),AND($R113&lt;&gt;"",$R113&gt;設定!$B$10)),"未来の受領日",IF(AND($AK113&lt;&gt;"",$C113&lt;&gt;"",$AK113&lt;$C113),"交付日前の照合日",IF(AND($AK113="",$AI113&lt;&gt;"","確認済み"),"受領前の照合",IF(AND($AI113="確認済み",$AK113=""),"照合済みで照合日なし",IF(AND($AI113="不備あり",$AR113=""),"不備ありで不備内容なし",IF(AND($L113&lt;&gt;"",$O113&lt;&gt;"",$R113&lt;&gt;"",$AT113="未着対応中"),"全票受領で未着対応中",IF($I113="不明・要確認","ルート不明",IF($J113="","保管場所なし",IF($Z113="","担当者なし",""))))))))))))),"")</f>
        <v/>
      </c>
      <c r="AU113" s="8" t="n"/>
    </row>
    <row r="114">
      <c r="A114" s="4">
        <f>IF($B114="","",ROW()-5)</f>
        <v/>
      </c>
      <c r="B114" s="5" t="n"/>
      <c r="C114" s="6" t="n"/>
      <c r="D114" s="5" t="n"/>
      <c r="E114" s="5" t="n"/>
      <c r="F114" s="5" t="n"/>
      <c r="G114" s="5" t="n"/>
      <c r="H114" s="5" t="n"/>
      <c r="I114" s="5" t="n"/>
      <c r="J114" s="5" t="n"/>
      <c r="K114" s="7">
        <f>IF($C114="","",IF($D114="特別管理",設定!$B$3,設定!$B$2)+$C114)</f>
        <v/>
      </c>
      <c r="L114" s="6" t="n"/>
      <c r="M114" s="7">
        <f>IF($L114="","",EDATE($L114,設定!$B$5*12))</f>
        <v/>
      </c>
      <c r="N114" s="7">
        <f>IF($C114="","",IF($D114="特別管理",設定!$B$3,設定!$B$2)+$C114)</f>
        <v/>
      </c>
      <c r="O114" s="6" t="n"/>
      <c r="P114" s="7">
        <f>IF($O114="","",EDATE($O114,設定!$B$5*12))</f>
        <v/>
      </c>
      <c r="Q114" s="7">
        <f>IF($C114="","",設定!$B$4+$C114)</f>
        <v/>
      </c>
      <c r="R114" s="6" t="n"/>
      <c r="S114" s="7">
        <f>IF($R114="","",EDATE($R114,設定!$B$5*12))</f>
        <v/>
      </c>
      <c r="T114" s="7">
        <f>IF($C114="","",EDATE($C114,設定!$B$5*12))</f>
        <v/>
      </c>
      <c r="U114" s="7">
        <f>IF(COUNT($M114,$P114,$S114,$T114)=0,"",MAX(IF($M114="",0,$M114),IF($P114="",0,$P114),IF($S114="",0,$S114),IF($T114="",0,$T114)))</f>
        <v/>
      </c>
      <c r="V114" s="6" t="n"/>
      <c r="W114" s="5" t="n"/>
      <c r="X114" s="7">
        <f>IF(AND($L114="",$K114&lt;&gt;"",設定!$B$10&gt;$K114),$K114+設定!$B$7,"")</f>
        <v/>
      </c>
      <c r="Y114" s="5" t="n"/>
      <c r="Z114" s="5" t="n"/>
      <c r="AA114" s="5" t="n"/>
      <c r="AB114" s="4">
        <f>IF(AH114=5,"完了",IF(AH114=4,"要確認：区分またはルート未設定",IF(AH114=3,IF(AND(設定!$B$10&gt;$K114,$L114=""),"B2票期限超過",IF(AND(設定!$B$10&gt;$N114,$O114=""),"D票期限超過","E票期限超過")),IF(AH114=2,IF(AND(設定!$B$11&gt;=$K114,$L114=""),"B2票期限間近",IF(AND(設定!$B$11&gt;=$N114,$O114=""),"D票期限間近","E票期限間近")),IF(AH114=1,"E票要確認","確認中")))))</f>
        <v/>
      </c>
      <c r="AC114" s="6" t="n"/>
      <c r="AD114" s="5" t="n"/>
      <c r="AE114" s="4">
        <f>IF($L114&lt;&gt;"","受領",IF($K114="","",IF(設定!$B$10&gt;$K114,"超過",IF(設定!$B$11&gt;=$K114,"間近","OK"))))</f>
        <v/>
      </c>
      <c r="AF114" s="4">
        <f>IF($O114&lt;&gt;"","受領",IF($N114="","",IF(設定!$B$10&gt;$N114,"超過",IF(設定!$B$11&gt;=$N114,"間近","OK"))))</f>
        <v/>
      </c>
      <c r="AG114" s="4">
        <f>IF($R114&lt;&gt;"","受領",IF($Q114="","",IF(設定!$B$10&gt;$Q114,"超過",IF(設定!$B$11&gt;=$Q114,"間近","OK"))))</f>
        <v/>
      </c>
      <c r="AH114" s="4">
        <f>IF($B114="",0,IF(($AA114="全票受領済み")+($L114&lt;&gt;"")*($O114&lt;&gt;"")*($R114&lt;&gt;""),5,IF(($D114="")+($I114="不明・要確認"),4,IF((設定!$B$10&gt;$K114)*($L114="")+(設定!$B$10&gt;$N114)*($O114="")+(設定!$B$10&gt;$Q114)*($R114=""),3,IF((設定!$B$11&gt;=$K114)*($L114="")+(設定!$B$11&gt;=$N114)*($O114="")+(設定!$B$11&gt;=$Q114)*($R114=""),2,IF($Q114="",1,0))))))</f>
        <v/>
      </c>
      <c r="AI114" s="8">
        <f>IFERROR(IF($AK114="","",$AK114+設定!$B$9),"")</f>
        <v/>
      </c>
      <c r="AJ114" s="4" t="n"/>
      <c r="AK114" s="7" t="n"/>
      <c r="AL114" s="4" t="n"/>
      <c r="AM114" s="4" t="n"/>
      <c r="AO114" s="8" t="n"/>
      <c r="AS114" s="8" t="n"/>
      <c r="AT114">
        <f>IFERROR(IF($B114="","",IF(COUNTIF($B$6:$B$305,$B114)&gt;1,"管理番号重複",IF(AND($C114="",OR($D114&lt;&gt;"",$L114&lt;&gt;"",$O114&lt;&gt;"",$R114&lt;&gt;"")),"交付日なしでデータあり",IF(OR(AND($L114&lt;&gt;"",$C114&lt;&gt;"",$L114&lt;$C114),AND($O114&lt;&gt;"",$C114&lt;&gt;"",$O114&lt;$C114),AND($R114&lt;&gt;"",$C114&lt;&gt;"",$R114&lt;$C114)),"交付日前の受領日",IF(OR(AND($L114&lt;&gt;"",$L114&gt;設定!$B$10),AND($O114&lt;&gt;"",$O114&gt;設定!$B$10),AND($R114&lt;&gt;"",$R114&gt;設定!$B$10)),"未来の受領日",IF(AND($AK114&lt;&gt;"",$C114&lt;&gt;"",$AK114&lt;$C114),"交付日前の照合日",IF(AND($AK114="",$AI114&lt;&gt;"","確認済み"),"受領前の照合",IF(AND($AI114="確認済み",$AK114=""),"照合済みで照合日なし",IF(AND($AI114="不備あり",$AR114=""),"不備ありで不備内容なし",IF(AND($L114&lt;&gt;"",$O114&lt;&gt;"",$R114&lt;&gt;"",$AT114="未着対応中"),"全票受領で未着対応中",IF($I114="不明・要確認","ルート不明",IF($J114="","保管場所なし",IF($Z114="","担当者なし",""))))))))))))),"")</f>
        <v/>
      </c>
      <c r="AU114" s="8" t="n"/>
    </row>
    <row r="115">
      <c r="A115" s="4">
        <f>IF($B115="","",ROW()-5)</f>
        <v/>
      </c>
      <c r="B115" s="5" t="n"/>
      <c r="C115" s="6" t="n"/>
      <c r="D115" s="5" t="n"/>
      <c r="E115" s="5" t="n"/>
      <c r="F115" s="5" t="n"/>
      <c r="G115" s="5" t="n"/>
      <c r="H115" s="5" t="n"/>
      <c r="I115" s="5" t="n"/>
      <c r="J115" s="5" t="n"/>
      <c r="K115" s="7">
        <f>IF($C115="","",IF($D115="特別管理",設定!$B$3,設定!$B$2)+$C115)</f>
        <v/>
      </c>
      <c r="L115" s="6" t="n"/>
      <c r="M115" s="7">
        <f>IF($L115="","",EDATE($L115,設定!$B$5*12))</f>
        <v/>
      </c>
      <c r="N115" s="7">
        <f>IF($C115="","",IF($D115="特別管理",設定!$B$3,設定!$B$2)+$C115)</f>
        <v/>
      </c>
      <c r="O115" s="6" t="n"/>
      <c r="P115" s="7">
        <f>IF($O115="","",EDATE($O115,設定!$B$5*12))</f>
        <v/>
      </c>
      <c r="Q115" s="7">
        <f>IF($C115="","",設定!$B$4+$C115)</f>
        <v/>
      </c>
      <c r="R115" s="6" t="n"/>
      <c r="S115" s="7">
        <f>IF($R115="","",EDATE($R115,設定!$B$5*12))</f>
        <v/>
      </c>
      <c r="T115" s="7">
        <f>IF($C115="","",EDATE($C115,設定!$B$5*12))</f>
        <v/>
      </c>
      <c r="U115" s="7">
        <f>IF(COUNT($M115,$P115,$S115,$T115)=0,"",MAX(IF($M115="",0,$M115),IF($P115="",0,$P115),IF($S115="",0,$S115),IF($T115="",0,$T115)))</f>
        <v/>
      </c>
      <c r="V115" s="6" t="n"/>
      <c r="W115" s="5" t="n"/>
      <c r="X115" s="7">
        <f>IF(AND($L115="",$K115&lt;&gt;"",設定!$B$10&gt;$K115),$K115+設定!$B$7,"")</f>
        <v/>
      </c>
      <c r="Y115" s="5" t="n"/>
      <c r="Z115" s="5" t="n"/>
      <c r="AA115" s="5" t="n"/>
      <c r="AB115" s="4">
        <f>IF(AH115=5,"完了",IF(AH115=4,"要確認：区分またはルート未設定",IF(AH115=3,IF(AND(設定!$B$10&gt;$K115,$L115=""),"B2票期限超過",IF(AND(設定!$B$10&gt;$N115,$O115=""),"D票期限超過","E票期限超過")),IF(AH115=2,IF(AND(設定!$B$11&gt;=$K115,$L115=""),"B2票期限間近",IF(AND(設定!$B$11&gt;=$N115,$O115=""),"D票期限間近","E票期限間近")),IF(AH115=1,"E票要確認","確認中")))))</f>
        <v/>
      </c>
      <c r="AC115" s="6" t="n"/>
      <c r="AD115" s="5" t="n"/>
      <c r="AE115" s="4">
        <f>IF($L115&lt;&gt;"","受領",IF($K115="","",IF(設定!$B$10&gt;$K115,"超過",IF(設定!$B$11&gt;=$K115,"間近","OK"))))</f>
        <v/>
      </c>
      <c r="AF115" s="4">
        <f>IF($O115&lt;&gt;"","受領",IF($N115="","",IF(設定!$B$10&gt;$N115,"超過",IF(設定!$B$11&gt;=$N115,"間近","OK"))))</f>
        <v/>
      </c>
      <c r="AG115" s="4">
        <f>IF($R115&lt;&gt;"","受領",IF($Q115="","",IF(設定!$B$10&gt;$Q115,"超過",IF(設定!$B$11&gt;=$Q115,"間近","OK"))))</f>
        <v/>
      </c>
      <c r="AH115" s="4">
        <f>IF($B115="",0,IF(($AA115="全票受領済み")+($L115&lt;&gt;"")*($O115&lt;&gt;"")*($R115&lt;&gt;""),5,IF(($D115="")+($I115="不明・要確認"),4,IF((設定!$B$10&gt;$K115)*($L115="")+(設定!$B$10&gt;$N115)*($O115="")+(設定!$B$10&gt;$Q115)*($R115=""),3,IF((設定!$B$11&gt;=$K115)*($L115="")+(設定!$B$11&gt;=$N115)*($O115="")+(設定!$B$11&gt;=$Q115)*($R115=""),2,IF($Q115="",1,0))))))</f>
        <v/>
      </c>
      <c r="AI115" s="8">
        <f>IFERROR(IF($AK115="","",$AK115+設定!$B$9),"")</f>
        <v/>
      </c>
      <c r="AJ115" s="4" t="n"/>
      <c r="AK115" s="7" t="n"/>
      <c r="AL115" s="4" t="n"/>
      <c r="AM115" s="4" t="n"/>
      <c r="AO115" s="8" t="n"/>
      <c r="AS115" s="8" t="n"/>
      <c r="AT115">
        <f>IFERROR(IF($B115="","",IF(COUNTIF($B$6:$B$305,$B115)&gt;1,"管理番号重複",IF(AND($C115="",OR($D115&lt;&gt;"",$L115&lt;&gt;"",$O115&lt;&gt;"",$R115&lt;&gt;"")),"交付日なしでデータあり",IF(OR(AND($L115&lt;&gt;"",$C115&lt;&gt;"",$L115&lt;$C115),AND($O115&lt;&gt;"",$C115&lt;&gt;"",$O115&lt;$C115),AND($R115&lt;&gt;"",$C115&lt;&gt;"",$R115&lt;$C115)),"交付日前の受領日",IF(OR(AND($L115&lt;&gt;"",$L115&gt;設定!$B$10),AND($O115&lt;&gt;"",$O115&gt;設定!$B$10),AND($R115&lt;&gt;"",$R115&gt;設定!$B$10)),"未来の受領日",IF(AND($AK115&lt;&gt;"",$C115&lt;&gt;"",$AK115&lt;$C115),"交付日前の照合日",IF(AND($AK115="",$AI115&lt;&gt;"","確認済み"),"受領前の照合",IF(AND($AI115="確認済み",$AK115=""),"照合済みで照合日なし",IF(AND($AI115="不備あり",$AR115=""),"不備ありで不備内容なし",IF(AND($L115&lt;&gt;"",$O115&lt;&gt;"",$R115&lt;&gt;"",$AT115="未着対応中"),"全票受領で未着対応中",IF($I115="不明・要確認","ルート不明",IF($J115="","保管場所なし",IF($Z115="","担当者なし",""))))))))))))),"")</f>
        <v/>
      </c>
      <c r="AU115" s="8" t="n"/>
    </row>
    <row r="116">
      <c r="A116" s="4">
        <f>IF($B116="","",ROW()-5)</f>
        <v/>
      </c>
      <c r="B116" s="5" t="n"/>
      <c r="C116" s="6" t="n"/>
      <c r="D116" s="5" t="n"/>
      <c r="E116" s="5" t="n"/>
      <c r="F116" s="5" t="n"/>
      <c r="G116" s="5" t="n"/>
      <c r="H116" s="5" t="n"/>
      <c r="I116" s="5" t="n"/>
      <c r="J116" s="5" t="n"/>
      <c r="K116" s="7">
        <f>IF($C116="","",IF($D116="特別管理",設定!$B$3,設定!$B$2)+$C116)</f>
        <v/>
      </c>
      <c r="L116" s="6" t="n"/>
      <c r="M116" s="7">
        <f>IF($L116="","",EDATE($L116,設定!$B$5*12))</f>
        <v/>
      </c>
      <c r="N116" s="7">
        <f>IF($C116="","",IF($D116="特別管理",設定!$B$3,設定!$B$2)+$C116)</f>
        <v/>
      </c>
      <c r="O116" s="6" t="n"/>
      <c r="P116" s="7">
        <f>IF($O116="","",EDATE($O116,設定!$B$5*12))</f>
        <v/>
      </c>
      <c r="Q116" s="7">
        <f>IF($C116="","",設定!$B$4+$C116)</f>
        <v/>
      </c>
      <c r="R116" s="6" t="n"/>
      <c r="S116" s="7">
        <f>IF($R116="","",EDATE($R116,設定!$B$5*12))</f>
        <v/>
      </c>
      <c r="T116" s="7">
        <f>IF($C116="","",EDATE($C116,設定!$B$5*12))</f>
        <v/>
      </c>
      <c r="U116" s="7">
        <f>IF(COUNT($M116,$P116,$S116,$T116)=0,"",MAX(IF($M116="",0,$M116),IF($P116="",0,$P116),IF($S116="",0,$S116),IF($T116="",0,$T116)))</f>
        <v/>
      </c>
      <c r="V116" s="6" t="n"/>
      <c r="W116" s="5" t="n"/>
      <c r="X116" s="7">
        <f>IF(AND($L116="",$K116&lt;&gt;"",設定!$B$10&gt;$K116),$K116+設定!$B$7,"")</f>
        <v/>
      </c>
      <c r="Y116" s="5" t="n"/>
      <c r="Z116" s="5" t="n"/>
      <c r="AA116" s="5" t="n"/>
      <c r="AB116" s="4">
        <f>IF(AH116=5,"完了",IF(AH116=4,"要確認：区分またはルート未設定",IF(AH116=3,IF(AND(設定!$B$10&gt;$K116,$L116=""),"B2票期限超過",IF(AND(設定!$B$10&gt;$N116,$O116=""),"D票期限超過","E票期限超過")),IF(AH116=2,IF(AND(設定!$B$11&gt;=$K116,$L116=""),"B2票期限間近",IF(AND(設定!$B$11&gt;=$N116,$O116=""),"D票期限間近","E票期限間近")),IF(AH116=1,"E票要確認","確認中")))))</f>
        <v/>
      </c>
      <c r="AC116" s="6" t="n"/>
      <c r="AD116" s="5" t="n"/>
      <c r="AE116" s="4">
        <f>IF($L116&lt;&gt;"","受領",IF($K116="","",IF(設定!$B$10&gt;$K116,"超過",IF(設定!$B$11&gt;=$K116,"間近","OK"))))</f>
        <v/>
      </c>
      <c r="AF116" s="4">
        <f>IF($O116&lt;&gt;"","受領",IF($N116="","",IF(設定!$B$10&gt;$N116,"超過",IF(設定!$B$11&gt;=$N116,"間近","OK"))))</f>
        <v/>
      </c>
      <c r="AG116" s="4">
        <f>IF($R116&lt;&gt;"","受領",IF($Q116="","",IF(設定!$B$10&gt;$Q116,"超過",IF(設定!$B$11&gt;=$Q116,"間近","OK"))))</f>
        <v/>
      </c>
      <c r="AH116" s="4">
        <f>IF($B116="",0,IF(($AA116="全票受領済み")+($L116&lt;&gt;"")*($O116&lt;&gt;"")*($R116&lt;&gt;""),5,IF(($D116="")+($I116="不明・要確認"),4,IF((設定!$B$10&gt;$K116)*($L116="")+(設定!$B$10&gt;$N116)*($O116="")+(設定!$B$10&gt;$Q116)*($R116=""),3,IF((設定!$B$11&gt;=$K116)*($L116="")+(設定!$B$11&gt;=$N116)*($O116="")+(設定!$B$11&gt;=$Q116)*($R116=""),2,IF($Q116="",1,0))))))</f>
        <v/>
      </c>
      <c r="AI116" s="8">
        <f>IFERROR(IF($AK116="","",$AK116+設定!$B$9),"")</f>
        <v/>
      </c>
      <c r="AJ116" s="4" t="n"/>
      <c r="AK116" s="7" t="n"/>
      <c r="AL116" s="4" t="n"/>
      <c r="AM116" s="4" t="n"/>
      <c r="AO116" s="8" t="n"/>
      <c r="AS116" s="8" t="n"/>
      <c r="AT116">
        <f>IFERROR(IF($B116="","",IF(COUNTIF($B$6:$B$305,$B116)&gt;1,"管理番号重複",IF(AND($C116="",OR($D116&lt;&gt;"",$L116&lt;&gt;"",$O116&lt;&gt;"",$R116&lt;&gt;"")),"交付日なしでデータあり",IF(OR(AND($L116&lt;&gt;"",$C116&lt;&gt;"",$L116&lt;$C116),AND($O116&lt;&gt;"",$C116&lt;&gt;"",$O116&lt;$C116),AND($R116&lt;&gt;"",$C116&lt;&gt;"",$R116&lt;$C116)),"交付日前の受領日",IF(OR(AND($L116&lt;&gt;"",$L116&gt;設定!$B$10),AND($O116&lt;&gt;"",$O116&gt;設定!$B$10),AND($R116&lt;&gt;"",$R116&gt;設定!$B$10)),"未来の受領日",IF(AND($AK116&lt;&gt;"",$C116&lt;&gt;"",$AK116&lt;$C116),"交付日前の照合日",IF(AND($AK116="",$AI116&lt;&gt;"","確認済み"),"受領前の照合",IF(AND($AI116="確認済み",$AK116=""),"照合済みで照合日なし",IF(AND($AI116="不備あり",$AR116=""),"不備ありで不備内容なし",IF(AND($L116&lt;&gt;"",$O116&lt;&gt;"",$R116&lt;&gt;"",$AT116="未着対応中"),"全票受領で未着対応中",IF($I116="不明・要確認","ルート不明",IF($J116="","保管場所なし",IF($Z116="","担当者なし",""))))))))))))),"")</f>
        <v/>
      </c>
      <c r="AU116" s="8" t="n"/>
    </row>
    <row r="117">
      <c r="A117" s="4">
        <f>IF($B117="","",ROW()-5)</f>
        <v/>
      </c>
      <c r="B117" s="5" t="n"/>
      <c r="C117" s="6" t="n"/>
      <c r="D117" s="5" t="n"/>
      <c r="E117" s="5" t="n"/>
      <c r="F117" s="5" t="n"/>
      <c r="G117" s="5" t="n"/>
      <c r="H117" s="5" t="n"/>
      <c r="I117" s="5" t="n"/>
      <c r="J117" s="5" t="n"/>
      <c r="K117" s="7">
        <f>IF($C117="","",IF($D117="特別管理",設定!$B$3,設定!$B$2)+$C117)</f>
        <v/>
      </c>
      <c r="L117" s="6" t="n"/>
      <c r="M117" s="7">
        <f>IF($L117="","",EDATE($L117,設定!$B$5*12))</f>
        <v/>
      </c>
      <c r="N117" s="7">
        <f>IF($C117="","",IF($D117="特別管理",設定!$B$3,設定!$B$2)+$C117)</f>
        <v/>
      </c>
      <c r="O117" s="6" t="n"/>
      <c r="P117" s="7">
        <f>IF($O117="","",EDATE($O117,設定!$B$5*12))</f>
        <v/>
      </c>
      <c r="Q117" s="7">
        <f>IF($C117="","",設定!$B$4+$C117)</f>
        <v/>
      </c>
      <c r="R117" s="6" t="n"/>
      <c r="S117" s="7">
        <f>IF($R117="","",EDATE($R117,設定!$B$5*12))</f>
        <v/>
      </c>
      <c r="T117" s="7">
        <f>IF($C117="","",EDATE($C117,設定!$B$5*12))</f>
        <v/>
      </c>
      <c r="U117" s="7">
        <f>IF(COUNT($M117,$P117,$S117,$T117)=0,"",MAX(IF($M117="",0,$M117),IF($P117="",0,$P117),IF($S117="",0,$S117),IF($T117="",0,$T117)))</f>
        <v/>
      </c>
      <c r="V117" s="6" t="n"/>
      <c r="W117" s="5" t="n"/>
      <c r="X117" s="7">
        <f>IF(AND($L117="",$K117&lt;&gt;"",設定!$B$10&gt;$K117),$K117+設定!$B$7,"")</f>
        <v/>
      </c>
      <c r="Y117" s="5" t="n"/>
      <c r="Z117" s="5" t="n"/>
      <c r="AA117" s="5" t="n"/>
      <c r="AB117" s="4">
        <f>IF(AH117=5,"完了",IF(AH117=4,"要確認：区分またはルート未設定",IF(AH117=3,IF(AND(設定!$B$10&gt;$K117,$L117=""),"B2票期限超過",IF(AND(設定!$B$10&gt;$N117,$O117=""),"D票期限超過","E票期限超過")),IF(AH117=2,IF(AND(設定!$B$11&gt;=$K117,$L117=""),"B2票期限間近",IF(AND(設定!$B$11&gt;=$N117,$O117=""),"D票期限間近","E票期限間近")),IF(AH117=1,"E票要確認","確認中")))))</f>
        <v/>
      </c>
      <c r="AC117" s="6" t="n"/>
      <c r="AD117" s="5" t="n"/>
      <c r="AE117" s="4">
        <f>IF($L117&lt;&gt;"","受領",IF($K117="","",IF(設定!$B$10&gt;$K117,"超過",IF(設定!$B$11&gt;=$K117,"間近","OK"))))</f>
        <v/>
      </c>
      <c r="AF117" s="4">
        <f>IF($O117&lt;&gt;"","受領",IF($N117="","",IF(設定!$B$10&gt;$N117,"超過",IF(設定!$B$11&gt;=$N117,"間近","OK"))))</f>
        <v/>
      </c>
      <c r="AG117" s="4">
        <f>IF($R117&lt;&gt;"","受領",IF($Q117="","",IF(設定!$B$10&gt;$Q117,"超過",IF(設定!$B$11&gt;=$Q117,"間近","OK"))))</f>
        <v/>
      </c>
      <c r="AH117" s="4">
        <f>IF($B117="",0,IF(($AA117="全票受領済み")+($L117&lt;&gt;"")*($O117&lt;&gt;"")*($R117&lt;&gt;""),5,IF(($D117="")+($I117="不明・要確認"),4,IF((設定!$B$10&gt;$K117)*($L117="")+(設定!$B$10&gt;$N117)*($O117="")+(設定!$B$10&gt;$Q117)*($R117=""),3,IF((設定!$B$11&gt;=$K117)*($L117="")+(設定!$B$11&gt;=$N117)*($O117="")+(設定!$B$11&gt;=$Q117)*($R117=""),2,IF($Q117="",1,0))))))</f>
        <v/>
      </c>
      <c r="AI117" s="8">
        <f>IFERROR(IF($AK117="","",$AK117+設定!$B$9),"")</f>
        <v/>
      </c>
      <c r="AJ117" s="4" t="n"/>
      <c r="AK117" s="7" t="n"/>
      <c r="AL117" s="4" t="n"/>
      <c r="AM117" s="4" t="n"/>
      <c r="AO117" s="8" t="n"/>
      <c r="AS117" s="8" t="n"/>
      <c r="AT117">
        <f>IFERROR(IF($B117="","",IF(COUNTIF($B$6:$B$305,$B117)&gt;1,"管理番号重複",IF(AND($C117="",OR($D117&lt;&gt;"",$L117&lt;&gt;"",$O117&lt;&gt;"",$R117&lt;&gt;"")),"交付日なしでデータあり",IF(OR(AND($L117&lt;&gt;"",$C117&lt;&gt;"",$L117&lt;$C117),AND($O117&lt;&gt;"",$C117&lt;&gt;"",$O117&lt;$C117),AND($R117&lt;&gt;"",$C117&lt;&gt;"",$R117&lt;$C117)),"交付日前の受領日",IF(OR(AND($L117&lt;&gt;"",$L117&gt;設定!$B$10),AND($O117&lt;&gt;"",$O117&gt;設定!$B$10),AND($R117&lt;&gt;"",$R117&gt;設定!$B$10)),"未来の受領日",IF(AND($AK117&lt;&gt;"",$C117&lt;&gt;"",$AK117&lt;$C117),"交付日前の照合日",IF(AND($AK117="",$AI117&lt;&gt;"","確認済み"),"受領前の照合",IF(AND($AI117="確認済み",$AK117=""),"照合済みで照合日なし",IF(AND($AI117="不備あり",$AR117=""),"不備ありで不備内容なし",IF(AND($L117&lt;&gt;"",$O117&lt;&gt;"",$R117&lt;&gt;"",$AT117="未着対応中"),"全票受領で未着対応中",IF($I117="不明・要確認","ルート不明",IF($J117="","保管場所なし",IF($Z117="","担当者なし",""))))))))))))),"")</f>
        <v/>
      </c>
      <c r="AU117" s="8" t="n"/>
    </row>
    <row r="118">
      <c r="A118" s="4">
        <f>IF($B118="","",ROW()-5)</f>
        <v/>
      </c>
      <c r="B118" s="5" t="n"/>
      <c r="C118" s="6" t="n"/>
      <c r="D118" s="5" t="n"/>
      <c r="E118" s="5" t="n"/>
      <c r="F118" s="5" t="n"/>
      <c r="G118" s="5" t="n"/>
      <c r="H118" s="5" t="n"/>
      <c r="I118" s="5" t="n"/>
      <c r="J118" s="5" t="n"/>
      <c r="K118" s="7">
        <f>IF($C118="","",IF($D118="特別管理",設定!$B$3,設定!$B$2)+$C118)</f>
        <v/>
      </c>
      <c r="L118" s="6" t="n"/>
      <c r="M118" s="7">
        <f>IF($L118="","",EDATE($L118,設定!$B$5*12))</f>
        <v/>
      </c>
      <c r="N118" s="7">
        <f>IF($C118="","",IF($D118="特別管理",設定!$B$3,設定!$B$2)+$C118)</f>
        <v/>
      </c>
      <c r="O118" s="6" t="n"/>
      <c r="P118" s="7">
        <f>IF($O118="","",EDATE($O118,設定!$B$5*12))</f>
        <v/>
      </c>
      <c r="Q118" s="7">
        <f>IF($C118="","",設定!$B$4+$C118)</f>
        <v/>
      </c>
      <c r="R118" s="6" t="n"/>
      <c r="S118" s="7">
        <f>IF($R118="","",EDATE($R118,設定!$B$5*12))</f>
        <v/>
      </c>
      <c r="T118" s="7">
        <f>IF($C118="","",EDATE($C118,設定!$B$5*12))</f>
        <v/>
      </c>
      <c r="U118" s="7">
        <f>IF(COUNT($M118,$P118,$S118,$T118)=0,"",MAX(IF($M118="",0,$M118),IF($P118="",0,$P118),IF($S118="",0,$S118),IF($T118="",0,$T118)))</f>
        <v/>
      </c>
      <c r="V118" s="6" t="n"/>
      <c r="W118" s="5" t="n"/>
      <c r="X118" s="7">
        <f>IF(AND($L118="",$K118&lt;&gt;"",設定!$B$10&gt;$K118),$K118+設定!$B$7,"")</f>
        <v/>
      </c>
      <c r="Y118" s="5" t="n"/>
      <c r="Z118" s="5" t="n"/>
      <c r="AA118" s="5" t="n"/>
      <c r="AB118" s="4">
        <f>IF(AH118=5,"完了",IF(AH118=4,"要確認：区分またはルート未設定",IF(AH118=3,IF(AND(設定!$B$10&gt;$K118,$L118=""),"B2票期限超過",IF(AND(設定!$B$10&gt;$N118,$O118=""),"D票期限超過","E票期限超過")),IF(AH118=2,IF(AND(設定!$B$11&gt;=$K118,$L118=""),"B2票期限間近",IF(AND(設定!$B$11&gt;=$N118,$O118=""),"D票期限間近","E票期限間近")),IF(AH118=1,"E票要確認","確認中")))))</f>
        <v/>
      </c>
      <c r="AC118" s="6" t="n"/>
      <c r="AD118" s="5" t="n"/>
      <c r="AE118" s="4">
        <f>IF($L118&lt;&gt;"","受領",IF($K118="","",IF(設定!$B$10&gt;$K118,"超過",IF(設定!$B$11&gt;=$K118,"間近","OK"))))</f>
        <v/>
      </c>
      <c r="AF118" s="4">
        <f>IF($O118&lt;&gt;"","受領",IF($N118="","",IF(設定!$B$10&gt;$N118,"超過",IF(設定!$B$11&gt;=$N118,"間近","OK"))))</f>
        <v/>
      </c>
      <c r="AG118" s="4">
        <f>IF($R118&lt;&gt;"","受領",IF($Q118="","",IF(設定!$B$10&gt;$Q118,"超過",IF(設定!$B$11&gt;=$Q118,"間近","OK"))))</f>
        <v/>
      </c>
      <c r="AH118" s="4">
        <f>IF($B118="",0,IF(($AA118="全票受領済み")+($L118&lt;&gt;"")*($O118&lt;&gt;"")*($R118&lt;&gt;""),5,IF(($D118="")+($I118="不明・要確認"),4,IF((設定!$B$10&gt;$K118)*($L118="")+(設定!$B$10&gt;$N118)*($O118="")+(設定!$B$10&gt;$Q118)*($R118=""),3,IF((設定!$B$11&gt;=$K118)*($L118="")+(設定!$B$11&gt;=$N118)*($O118="")+(設定!$B$11&gt;=$Q118)*($R118=""),2,IF($Q118="",1,0))))))</f>
        <v/>
      </c>
      <c r="AI118" s="8">
        <f>IFERROR(IF($AK118="","",$AK118+設定!$B$9),"")</f>
        <v/>
      </c>
      <c r="AJ118" s="4" t="n"/>
      <c r="AK118" s="7" t="n"/>
      <c r="AL118" s="4" t="n"/>
      <c r="AM118" s="4" t="n"/>
      <c r="AO118" s="8" t="n"/>
      <c r="AS118" s="8" t="n"/>
      <c r="AT118">
        <f>IFERROR(IF($B118="","",IF(COUNTIF($B$6:$B$305,$B118)&gt;1,"管理番号重複",IF(AND($C118="",OR($D118&lt;&gt;"",$L118&lt;&gt;"",$O118&lt;&gt;"",$R118&lt;&gt;"")),"交付日なしでデータあり",IF(OR(AND($L118&lt;&gt;"",$C118&lt;&gt;"",$L118&lt;$C118),AND($O118&lt;&gt;"",$C118&lt;&gt;"",$O118&lt;$C118),AND($R118&lt;&gt;"",$C118&lt;&gt;"",$R118&lt;$C118)),"交付日前の受領日",IF(OR(AND($L118&lt;&gt;"",$L118&gt;設定!$B$10),AND($O118&lt;&gt;"",$O118&gt;設定!$B$10),AND($R118&lt;&gt;"",$R118&gt;設定!$B$10)),"未来の受領日",IF(AND($AK118&lt;&gt;"",$C118&lt;&gt;"",$AK118&lt;$C118),"交付日前の照合日",IF(AND($AK118="",$AI118&lt;&gt;"","確認済み"),"受領前の照合",IF(AND($AI118="確認済み",$AK118=""),"照合済みで照合日なし",IF(AND($AI118="不備あり",$AR118=""),"不備ありで不備内容なし",IF(AND($L118&lt;&gt;"",$O118&lt;&gt;"",$R118&lt;&gt;"",$AT118="未着対応中"),"全票受領で未着対応中",IF($I118="不明・要確認","ルート不明",IF($J118="","保管場所なし",IF($Z118="","担当者なし",""))))))))))))),"")</f>
        <v/>
      </c>
      <c r="AU118" s="8" t="n"/>
    </row>
    <row r="119">
      <c r="A119" s="4">
        <f>IF($B119="","",ROW()-5)</f>
        <v/>
      </c>
      <c r="B119" s="5" t="n"/>
      <c r="C119" s="6" t="n"/>
      <c r="D119" s="5" t="n"/>
      <c r="E119" s="5" t="n"/>
      <c r="F119" s="5" t="n"/>
      <c r="G119" s="5" t="n"/>
      <c r="H119" s="5" t="n"/>
      <c r="I119" s="5" t="n"/>
      <c r="J119" s="5" t="n"/>
      <c r="K119" s="7">
        <f>IF($C119="","",IF($D119="特別管理",設定!$B$3,設定!$B$2)+$C119)</f>
        <v/>
      </c>
      <c r="L119" s="6" t="n"/>
      <c r="M119" s="7">
        <f>IF($L119="","",EDATE($L119,設定!$B$5*12))</f>
        <v/>
      </c>
      <c r="N119" s="7">
        <f>IF($C119="","",IF($D119="特別管理",設定!$B$3,設定!$B$2)+$C119)</f>
        <v/>
      </c>
      <c r="O119" s="6" t="n"/>
      <c r="P119" s="7">
        <f>IF($O119="","",EDATE($O119,設定!$B$5*12))</f>
        <v/>
      </c>
      <c r="Q119" s="7">
        <f>IF($C119="","",設定!$B$4+$C119)</f>
        <v/>
      </c>
      <c r="R119" s="6" t="n"/>
      <c r="S119" s="7">
        <f>IF($R119="","",EDATE($R119,設定!$B$5*12))</f>
        <v/>
      </c>
      <c r="T119" s="7">
        <f>IF($C119="","",EDATE($C119,設定!$B$5*12))</f>
        <v/>
      </c>
      <c r="U119" s="7">
        <f>IF(COUNT($M119,$P119,$S119,$T119)=0,"",MAX(IF($M119="",0,$M119),IF($P119="",0,$P119),IF($S119="",0,$S119),IF($T119="",0,$T119)))</f>
        <v/>
      </c>
      <c r="V119" s="6" t="n"/>
      <c r="W119" s="5" t="n"/>
      <c r="X119" s="7">
        <f>IF(AND($L119="",$K119&lt;&gt;"",設定!$B$10&gt;$K119),$K119+設定!$B$7,"")</f>
        <v/>
      </c>
      <c r="Y119" s="5" t="n"/>
      <c r="Z119" s="5" t="n"/>
      <c r="AA119" s="5" t="n"/>
      <c r="AB119" s="4">
        <f>IF(AH119=5,"完了",IF(AH119=4,"要確認：区分またはルート未設定",IF(AH119=3,IF(AND(設定!$B$10&gt;$K119,$L119=""),"B2票期限超過",IF(AND(設定!$B$10&gt;$N119,$O119=""),"D票期限超過","E票期限超過")),IF(AH119=2,IF(AND(設定!$B$11&gt;=$K119,$L119=""),"B2票期限間近",IF(AND(設定!$B$11&gt;=$N119,$O119=""),"D票期限間近","E票期限間近")),IF(AH119=1,"E票要確認","確認中")))))</f>
        <v/>
      </c>
      <c r="AC119" s="6" t="n"/>
      <c r="AD119" s="5" t="n"/>
      <c r="AE119" s="4">
        <f>IF($L119&lt;&gt;"","受領",IF($K119="","",IF(設定!$B$10&gt;$K119,"超過",IF(設定!$B$11&gt;=$K119,"間近","OK"))))</f>
        <v/>
      </c>
      <c r="AF119" s="4">
        <f>IF($O119&lt;&gt;"","受領",IF($N119="","",IF(設定!$B$10&gt;$N119,"超過",IF(設定!$B$11&gt;=$N119,"間近","OK"))))</f>
        <v/>
      </c>
      <c r="AG119" s="4">
        <f>IF($R119&lt;&gt;"","受領",IF($Q119="","",IF(設定!$B$10&gt;$Q119,"超過",IF(設定!$B$11&gt;=$Q119,"間近","OK"))))</f>
        <v/>
      </c>
      <c r="AH119" s="4">
        <f>IF($B119="",0,IF(($AA119="全票受領済み")+($L119&lt;&gt;"")*($O119&lt;&gt;"")*($R119&lt;&gt;""),5,IF(($D119="")+($I119="不明・要確認"),4,IF((設定!$B$10&gt;$K119)*($L119="")+(設定!$B$10&gt;$N119)*($O119="")+(設定!$B$10&gt;$Q119)*($R119=""),3,IF((設定!$B$11&gt;=$K119)*($L119="")+(設定!$B$11&gt;=$N119)*($O119="")+(設定!$B$11&gt;=$Q119)*($R119=""),2,IF($Q119="",1,0))))))</f>
        <v/>
      </c>
      <c r="AI119" s="8">
        <f>IFERROR(IF($AK119="","",$AK119+設定!$B$9),"")</f>
        <v/>
      </c>
      <c r="AJ119" s="4" t="n"/>
      <c r="AK119" s="7" t="n"/>
      <c r="AL119" s="4" t="n"/>
      <c r="AM119" s="4" t="n"/>
      <c r="AO119" s="8" t="n"/>
      <c r="AS119" s="8" t="n"/>
      <c r="AT119">
        <f>IFERROR(IF($B119="","",IF(COUNTIF($B$6:$B$305,$B119)&gt;1,"管理番号重複",IF(AND($C119="",OR($D119&lt;&gt;"",$L119&lt;&gt;"",$O119&lt;&gt;"",$R119&lt;&gt;"")),"交付日なしでデータあり",IF(OR(AND($L119&lt;&gt;"",$C119&lt;&gt;"",$L119&lt;$C119),AND($O119&lt;&gt;"",$C119&lt;&gt;"",$O119&lt;$C119),AND($R119&lt;&gt;"",$C119&lt;&gt;"",$R119&lt;$C119)),"交付日前の受領日",IF(OR(AND($L119&lt;&gt;"",$L119&gt;設定!$B$10),AND($O119&lt;&gt;"",$O119&gt;設定!$B$10),AND($R119&lt;&gt;"",$R119&gt;設定!$B$10)),"未来の受領日",IF(AND($AK119&lt;&gt;"",$C119&lt;&gt;"",$AK119&lt;$C119),"交付日前の照合日",IF(AND($AK119="",$AI119&lt;&gt;"","確認済み"),"受領前の照合",IF(AND($AI119="確認済み",$AK119=""),"照合済みで照合日なし",IF(AND($AI119="不備あり",$AR119=""),"不備ありで不備内容なし",IF(AND($L119&lt;&gt;"",$O119&lt;&gt;"",$R119&lt;&gt;"",$AT119="未着対応中"),"全票受領で未着対応中",IF($I119="不明・要確認","ルート不明",IF($J119="","保管場所なし",IF($Z119="","担当者なし",""))))))))))))),"")</f>
        <v/>
      </c>
      <c r="AU119" s="8" t="n"/>
    </row>
    <row r="120">
      <c r="A120" s="4">
        <f>IF($B120="","",ROW()-5)</f>
        <v/>
      </c>
      <c r="B120" s="5" t="n"/>
      <c r="C120" s="6" t="n"/>
      <c r="D120" s="5" t="n"/>
      <c r="E120" s="5" t="n"/>
      <c r="F120" s="5" t="n"/>
      <c r="G120" s="5" t="n"/>
      <c r="H120" s="5" t="n"/>
      <c r="I120" s="5" t="n"/>
      <c r="J120" s="5" t="n"/>
      <c r="K120" s="7">
        <f>IF($C120="","",IF($D120="特別管理",設定!$B$3,設定!$B$2)+$C120)</f>
        <v/>
      </c>
      <c r="L120" s="6" t="n"/>
      <c r="M120" s="7">
        <f>IF($L120="","",EDATE($L120,設定!$B$5*12))</f>
        <v/>
      </c>
      <c r="N120" s="7">
        <f>IF($C120="","",IF($D120="特別管理",設定!$B$3,設定!$B$2)+$C120)</f>
        <v/>
      </c>
      <c r="O120" s="6" t="n"/>
      <c r="P120" s="7">
        <f>IF($O120="","",EDATE($O120,設定!$B$5*12))</f>
        <v/>
      </c>
      <c r="Q120" s="7">
        <f>IF($C120="","",設定!$B$4+$C120)</f>
        <v/>
      </c>
      <c r="R120" s="6" t="n"/>
      <c r="S120" s="7">
        <f>IF($R120="","",EDATE($R120,設定!$B$5*12))</f>
        <v/>
      </c>
      <c r="T120" s="7">
        <f>IF($C120="","",EDATE($C120,設定!$B$5*12))</f>
        <v/>
      </c>
      <c r="U120" s="7">
        <f>IF(COUNT($M120,$P120,$S120,$T120)=0,"",MAX(IF($M120="",0,$M120),IF($P120="",0,$P120),IF($S120="",0,$S120),IF($T120="",0,$T120)))</f>
        <v/>
      </c>
      <c r="V120" s="6" t="n"/>
      <c r="W120" s="5" t="n"/>
      <c r="X120" s="7">
        <f>IF(AND($L120="",$K120&lt;&gt;"",設定!$B$10&gt;$K120),$K120+設定!$B$7,"")</f>
        <v/>
      </c>
      <c r="Y120" s="5" t="n"/>
      <c r="Z120" s="5" t="n"/>
      <c r="AA120" s="5" t="n"/>
      <c r="AB120" s="4">
        <f>IF(AH120=5,"完了",IF(AH120=4,"要確認：区分またはルート未設定",IF(AH120=3,IF(AND(設定!$B$10&gt;$K120,$L120=""),"B2票期限超過",IF(AND(設定!$B$10&gt;$N120,$O120=""),"D票期限超過","E票期限超過")),IF(AH120=2,IF(AND(設定!$B$11&gt;=$K120,$L120=""),"B2票期限間近",IF(AND(設定!$B$11&gt;=$N120,$O120=""),"D票期限間近","E票期限間近")),IF(AH120=1,"E票要確認","確認中")))))</f>
        <v/>
      </c>
      <c r="AC120" s="6" t="n"/>
      <c r="AD120" s="5" t="n"/>
      <c r="AE120" s="4">
        <f>IF($L120&lt;&gt;"","受領",IF($K120="","",IF(設定!$B$10&gt;$K120,"超過",IF(設定!$B$11&gt;=$K120,"間近","OK"))))</f>
        <v/>
      </c>
      <c r="AF120" s="4">
        <f>IF($O120&lt;&gt;"","受領",IF($N120="","",IF(設定!$B$10&gt;$N120,"超過",IF(設定!$B$11&gt;=$N120,"間近","OK"))))</f>
        <v/>
      </c>
      <c r="AG120" s="4">
        <f>IF($R120&lt;&gt;"","受領",IF($Q120="","",IF(設定!$B$10&gt;$Q120,"超過",IF(設定!$B$11&gt;=$Q120,"間近","OK"))))</f>
        <v/>
      </c>
      <c r="AH120" s="4">
        <f>IF($B120="",0,IF(($AA120="全票受領済み")+($L120&lt;&gt;"")*($O120&lt;&gt;"")*($R120&lt;&gt;""),5,IF(($D120="")+($I120="不明・要確認"),4,IF((設定!$B$10&gt;$K120)*($L120="")+(設定!$B$10&gt;$N120)*($O120="")+(設定!$B$10&gt;$Q120)*($R120=""),3,IF((設定!$B$11&gt;=$K120)*($L120="")+(設定!$B$11&gt;=$N120)*($O120="")+(設定!$B$11&gt;=$Q120)*($R120=""),2,IF($Q120="",1,0))))))</f>
        <v/>
      </c>
      <c r="AI120" s="8">
        <f>IFERROR(IF($AK120="","",$AK120+設定!$B$9),"")</f>
        <v/>
      </c>
      <c r="AJ120" s="4" t="n"/>
      <c r="AK120" s="7" t="n"/>
      <c r="AL120" s="4" t="n"/>
      <c r="AM120" s="4" t="n"/>
      <c r="AO120" s="8" t="n"/>
      <c r="AS120" s="8" t="n"/>
      <c r="AT120">
        <f>IFERROR(IF($B120="","",IF(COUNTIF($B$6:$B$305,$B120)&gt;1,"管理番号重複",IF(AND($C120="",OR($D120&lt;&gt;"",$L120&lt;&gt;"",$O120&lt;&gt;"",$R120&lt;&gt;"")),"交付日なしでデータあり",IF(OR(AND($L120&lt;&gt;"",$C120&lt;&gt;"",$L120&lt;$C120),AND($O120&lt;&gt;"",$C120&lt;&gt;"",$O120&lt;$C120),AND($R120&lt;&gt;"",$C120&lt;&gt;"",$R120&lt;$C120)),"交付日前の受領日",IF(OR(AND($L120&lt;&gt;"",$L120&gt;設定!$B$10),AND($O120&lt;&gt;"",$O120&gt;設定!$B$10),AND($R120&lt;&gt;"",$R120&gt;設定!$B$10)),"未来の受領日",IF(AND($AK120&lt;&gt;"",$C120&lt;&gt;"",$AK120&lt;$C120),"交付日前の照合日",IF(AND($AK120="",$AI120&lt;&gt;"","確認済み"),"受領前の照合",IF(AND($AI120="確認済み",$AK120=""),"照合済みで照合日なし",IF(AND($AI120="不備あり",$AR120=""),"不備ありで不備内容なし",IF(AND($L120&lt;&gt;"",$O120&lt;&gt;"",$R120&lt;&gt;"",$AT120="未着対応中"),"全票受領で未着対応中",IF($I120="不明・要確認","ルート不明",IF($J120="","保管場所なし",IF($Z120="","担当者なし",""))))))))))))),"")</f>
        <v/>
      </c>
      <c r="AU120" s="8" t="n"/>
    </row>
    <row r="121">
      <c r="A121" s="4">
        <f>IF($B121="","",ROW()-5)</f>
        <v/>
      </c>
      <c r="B121" s="5" t="n"/>
      <c r="C121" s="6" t="n"/>
      <c r="D121" s="5" t="n"/>
      <c r="E121" s="5" t="n"/>
      <c r="F121" s="5" t="n"/>
      <c r="G121" s="5" t="n"/>
      <c r="H121" s="5" t="n"/>
      <c r="I121" s="5" t="n"/>
      <c r="J121" s="5" t="n"/>
      <c r="K121" s="7">
        <f>IF($C121="","",IF($D121="特別管理",設定!$B$3,設定!$B$2)+$C121)</f>
        <v/>
      </c>
      <c r="L121" s="6" t="n"/>
      <c r="M121" s="7">
        <f>IF($L121="","",EDATE($L121,設定!$B$5*12))</f>
        <v/>
      </c>
      <c r="N121" s="7">
        <f>IF($C121="","",IF($D121="特別管理",設定!$B$3,設定!$B$2)+$C121)</f>
        <v/>
      </c>
      <c r="O121" s="6" t="n"/>
      <c r="P121" s="7">
        <f>IF($O121="","",EDATE($O121,設定!$B$5*12))</f>
        <v/>
      </c>
      <c r="Q121" s="7">
        <f>IF($C121="","",設定!$B$4+$C121)</f>
        <v/>
      </c>
      <c r="R121" s="6" t="n"/>
      <c r="S121" s="7">
        <f>IF($R121="","",EDATE($R121,設定!$B$5*12))</f>
        <v/>
      </c>
      <c r="T121" s="7">
        <f>IF($C121="","",EDATE($C121,設定!$B$5*12))</f>
        <v/>
      </c>
      <c r="U121" s="7">
        <f>IF(COUNT($M121,$P121,$S121,$T121)=0,"",MAX(IF($M121="",0,$M121),IF($P121="",0,$P121),IF($S121="",0,$S121),IF($T121="",0,$T121)))</f>
        <v/>
      </c>
      <c r="V121" s="6" t="n"/>
      <c r="W121" s="5" t="n"/>
      <c r="X121" s="7">
        <f>IF(AND($L121="",$K121&lt;&gt;"",設定!$B$10&gt;$K121),$K121+設定!$B$7,"")</f>
        <v/>
      </c>
      <c r="Y121" s="5" t="n"/>
      <c r="Z121" s="5" t="n"/>
      <c r="AA121" s="5" t="n"/>
      <c r="AB121" s="4">
        <f>IF(AH121=5,"完了",IF(AH121=4,"要確認：区分またはルート未設定",IF(AH121=3,IF(AND(設定!$B$10&gt;$K121,$L121=""),"B2票期限超過",IF(AND(設定!$B$10&gt;$N121,$O121=""),"D票期限超過","E票期限超過")),IF(AH121=2,IF(AND(設定!$B$11&gt;=$K121,$L121=""),"B2票期限間近",IF(AND(設定!$B$11&gt;=$N121,$O121=""),"D票期限間近","E票期限間近")),IF(AH121=1,"E票要確認","確認中")))))</f>
        <v/>
      </c>
      <c r="AC121" s="6" t="n"/>
      <c r="AD121" s="5" t="n"/>
      <c r="AE121" s="4">
        <f>IF($L121&lt;&gt;"","受領",IF($K121="","",IF(設定!$B$10&gt;$K121,"超過",IF(設定!$B$11&gt;=$K121,"間近","OK"))))</f>
        <v/>
      </c>
      <c r="AF121" s="4">
        <f>IF($O121&lt;&gt;"","受領",IF($N121="","",IF(設定!$B$10&gt;$N121,"超過",IF(設定!$B$11&gt;=$N121,"間近","OK"))))</f>
        <v/>
      </c>
      <c r="AG121" s="4">
        <f>IF($R121&lt;&gt;"","受領",IF($Q121="","",IF(設定!$B$10&gt;$Q121,"超過",IF(設定!$B$11&gt;=$Q121,"間近","OK"))))</f>
        <v/>
      </c>
      <c r="AH121" s="4">
        <f>IF($B121="",0,IF(($AA121="全票受領済み")+($L121&lt;&gt;"")*($O121&lt;&gt;"")*($R121&lt;&gt;""),5,IF(($D121="")+($I121="不明・要確認"),4,IF((設定!$B$10&gt;$K121)*($L121="")+(設定!$B$10&gt;$N121)*($O121="")+(設定!$B$10&gt;$Q121)*($R121=""),3,IF((設定!$B$11&gt;=$K121)*($L121="")+(設定!$B$11&gt;=$N121)*($O121="")+(設定!$B$11&gt;=$Q121)*($R121=""),2,IF($Q121="",1,0))))))</f>
        <v/>
      </c>
      <c r="AI121" s="8">
        <f>IFERROR(IF($AK121="","",$AK121+設定!$B$9),"")</f>
        <v/>
      </c>
      <c r="AJ121" s="4" t="n"/>
      <c r="AK121" s="7" t="n"/>
      <c r="AL121" s="4" t="n"/>
      <c r="AM121" s="4" t="n"/>
      <c r="AO121" s="8" t="n"/>
      <c r="AS121" s="8" t="n"/>
      <c r="AT121">
        <f>IFERROR(IF($B121="","",IF(COUNTIF($B$6:$B$305,$B121)&gt;1,"管理番号重複",IF(AND($C121="",OR($D121&lt;&gt;"",$L121&lt;&gt;"",$O121&lt;&gt;"",$R121&lt;&gt;"")),"交付日なしでデータあり",IF(OR(AND($L121&lt;&gt;"",$C121&lt;&gt;"",$L121&lt;$C121),AND($O121&lt;&gt;"",$C121&lt;&gt;"",$O121&lt;$C121),AND($R121&lt;&gt;"",$C121&lt;&gt;"",$R121&lt;$C121)),"交付日前の受領日",IF(OR(AND($L121&lt;&gt;"",$L121&gt;設定!$B$10),AND($O121&lt;&gt;"",$O121&gt;設定!$B$10),AND($R121&lt;&gt;"",$R121&gt;設定!$B$10)),"未来の受領日",IF(AND($AK121&lt;&gt;"",$C121&lt;&gt;"",$AK121&lt;$C121),"交付日前の照合日",IF(AND($AK121="",$AI121&lt;&gt;"","確認済み"),"受領前の照合",IF(AND($AI121="確認済み",$AK121=""),"照合済みで照合日なし",IF(AND($AI121="不備あり",$AR121=""),"不備ありで不備内容なし",IF(AND($L121&lt;&gt;"",$O121&lt;&gt;"",$R121&lt;&gt;"",$AT121="未着対応中"),"全票受領で未着対応中",IF($I121="不明・要確認","ルート不明",IF($J121="","保管場所なし",IF($Z121="","担当者なし",""))))))))))))),"")</f>
        <v/>
      </c>
      <c r="AU121" s="8" t="n"/>
    </row>
    <row r="122">
      <c r="A122" s="4">
        <f>IF($B122="","",ROW()-5)</f>
        <v/>
      </c>
      <c r="B122" s="5" t="n"/>
      <c r="C122" s="6" t="n"/>
      <c r="D122" s="5" t="n"/>
      <c r="E122" s="5" t="n"/>
      <c r="F122" s="5" t="n"/>
      <c r="G122" s="5" t="n"/>
      <c r="H122" s="5" t="n"/>
      <c r="I122" s="5" t="n"/>
      <c r="J122" s="5" t="n"/>
      <c r="K122" s="7">
        <f>IF($C122="","",IF($D122="特別管理",設定!$B$3,設定!$B$2)+$C122)</f>
        <v/>
      </c>
      <c r="L122" s="6" t="n"/>
      <c r="M122" s="7">
        <f>IF($L122="","",EDATE($L122,設定!$B$5*12))</f>
        <v/>
      </c>
      <c r="N122" s="7">
        <f>IF($C122="","",IF($D122="特別管理",設定!$B$3,設定!$B$2)+$C122)</f>
        <v/>
      </c>
      <c r="O122" s="6" t="n"/>
      <c r="P122" s="7">
        <f>IF($O122="","",EDATE($O122,設定!$B$5*12))</f>
        <v/>
      </c>
      <c r="Q122" s="7">
        <f>IF($C122="","",設定!$B$4+$C122)</f>
        <v/>
      </c>
      <c r="R122" s="6" t="n"/>
      <c r="S122" s="7">
        <f>IF($R122="","",EDATE($R122,設定!$B$5*12))</f>
        <v/>
      </c>
      <c r="T122" s="7">
        <f>IF($C122="","",EDATE($C122,設定!$B$5*12))</f>
        <v/>
      </c>
      <c r="U122" s="7">
        <f>IF(COUNT($M122,$P122,$S122,$T122)=0,"",MAX(IF($M122="",0,$M122),IF($P122="",0,$P122),IF($S122="",0,$S122),IF($T122="",0,$T122)))</f>
        <v/>
      </c>
      <c r="V122" s="6" t="n"/>
      <c r="W122" s="5" t="n"/>
      <c r="X122" s="7">
        <f>IF(AND($L122="",$K122&lt;&gt;"",設定!$B$10&gt;$K122),$K122+設定!$B$7,"")</f>
        <v/>
      </c>
      <c r="Y122" s="5" t="n"/>
      <c r="Z122" s="5" t="n"/>
      <c r="AA122" s="5" t="n"/>
      <c r="AB122" s="4">
        <f>IF(AH122=5,"完了",IF(AH122=4,"要確認：区分またはルート未設定",IF(AH122=3,IF(AND(設定!$B$10&gt;$K122,$L122=""),"B2票期限超過",IF(AND(設定!$B$10&gt;$N122,$O122=""),"D票期限超過","E票期限超過")),IF(AH122=2,IF(AND(設定!$B$11&gt;=$K122,$L122=""),"B2票期限間近",IF(AND(設定!$B$11&gt;=$N122,$O122=""),"D票期限間近","E票期限間近")),IF(AH122=1,"E票要確認","確認中")))))</f>
        <v/>
      </c>
      <c r="AC122" s="6" t="n"/>
      <c r="AD122" s="5" t="n"/>
      <c r="AE122" s="4">
        <f>IF($L122&lt;&gt;"","受領",IF($K122="","",IF(設定!$B$10&gt;$K122,"超過",IF(設定!$B$11&gt;=$K122,"間近","OK"))))</f>
        <v/>
      </c>
      <c r="AF122" s="4">
        <f>IF($O122&lt;&gt;"","受領",IF($N122="","",IF(設定!$B$10&gt;$N122,"超過",IF(設定!$B$11&gt;=$N122,"間近","OK"))))</f>
        <v/>
      </c>
      <c r="AG122" s="4">
        <f>IF($R122&lt;&gt;"","受領",IF($Q122="","",IF(設定!$B$10&gt;$Q122,"超過",IF(設定!$B$11&gt;=$Q122,"間近","OK"))))</f>
        <v/>
      </c>
      <c r="AH122" s="4">
        <f>IF($B122="",0,IF(($AA122="全票受領済み")+($L122&lt;&gt;"")*($O122&lt;&gt;"")*($R122&lt;&gt;""),5,IF(($D122="")+($I122="不明・要確認"),4,IF((設定!$B$10&gt;$K122)*($L122="")+(設定!$B$10&gt;$N122)*($O122="")+(設定!$B$10&gt;$Q122)*($R122=""),3,IF((設定!$B$11&gt;=$K122)*($L122="")+(設定!$B$11&gt;=$N122)*($O122="")+(設定!$B$11&gt;=$Q122)*($R122=""),2,IF($Q122="",1,0))))))</f>
        <v/>
      </c>
      <c r="AI122" s="8">
        <f>IFERROR(IF($AK122="","",$AK122+設定!$B$9),"")</f>
        <v/>
      </c>
      <c r="AJ122" s="4" t="n"/>
      <c r="AK122" s="7" t="n"/>
      <c r="AL122" s="4" t="n"/>
      <c r="AM122" s="4" t="n"/>
      <c r="AO122" s="8" t="n"/>
      <c r="AS122" s="8" t="n"/>
      <c r="AT122">
        <f>IFERROR(IF($B122="","",IF(COUNTIF($B$6:$B$305,$B122)&gt;1,"管理番号重複",IF(AND($C122="",OR($D122&lt;&gt;"",$L122&lt;&gt;"",$O122&lt;&gt;"",$R122&lt;&gt;"")),"交付日なしでデータあり",IF(OR(AND($L122&lt;&gt;"",$C122&lt;&gt;"",$L122&lt;$C122),AND($O122&lt;&gt;"",$C122&lt;&gt;"",$O122&lt;$C122),AND($R122&lt;&gt;"",$C122&lt;&gt;"",$R122&lt;$C122)),"交付日前の受領日",IF(OR(AND($L122&lt;&gt;"",$L122&gt;設定!$B$10),AND($O122&lt;&gt;"",$O122&gt;設定!$B$10),AND($R122&lt;&gt;"",$R122&gt;設定!$B$10)),"未来の受領日",IF(AND($AK122&lt;&gt;"",$C122&lt;&gt;"",$AK122&lt;$C122),"交付日前の照合日",IF(AND($AK122="",$AI122&lt;&gt;"","確認済み"),"受領前の照合",IF(AND($AI122="確認済み",$AK122=""),"照合済みで照合日なし",IF(AND($AI122="不備あり",$AR122=""),"不備ありで不備内容なし",IF(AND($L122&lt;&gt;"",$O122&lt;&gt;"",$R122&lt;&gt;"",$AT122="未着対応中"),"全票受領で未着対応中",IF($I122="不明・要確認","ルート不明",IF($J122="","保管場所なし",IF($Z122="","担当者なし",""))))))))))))),"")</f>
        <v/>
      </c>
      <c r="AU122" s="8" t="n"/>
    </row>
    <row r="123">
      <c r="A123" s="4">
        <f>IF($B123="","",ROW()-5)</f>
        <v/>
      </c>
      <c r="B123" s="5" t="n"/>
      <c r="C123" s="6" t="n"/>
      <c r="D123" s="5" t="n"/>
      <c r="E123" s="5" t="n"/>
      <c r="F123" s="5" t="n"/>
      <c r="G123" s="5" t="n"/>
      <c r="H123" s="5" t="n"/>
      <c r="I123" s="5" t="n"/>
      <c r="J123" s="5" t="n"/>
      <c r="K123" s="7">
        <f>IF($C123="","",IF($D123="特別管理",設定!$B$3,設定!$B$2)+$C123)</f>
        <v/>
      </c>
      <c r="L123" s="6" t="n"/>
      <c r="M123" s="7">
        <f>IF($L123="","",EDATE($L123,設定!$B$5*12))</f>
        <v/>
      </c>
      <c r="N123" s="7">
        <f>IF($C123="","",IF($D123="特別管理",設定!$B$3,設定!$B$2)+$C123)</f>
        <v/>
      </c>
      <c r="O123" s="6" t="n"/>
      <c r="P123" s="7">
        <f>IF($O123="","",EDATE($O123,設定!$B$5*12))</f>
        <v/>
      </c>
      <c r="Q123" s="7">
        <f>IF($C123="","",設定!$B$4+$C123)</f>
        <v/>
      </c>
      <c r="R123" s="6" t="n"/>
      <c r="S123" s="7">
        <f>IF($R123="","",EDATE($R123,設定!$B$5*12))</f>
        <v/>
      </c>
      <c r="T123" s="7">
        <f>IF($C123="","",EDATE($C123,設定!$B$5*12))</f>
        <v/>
      </c>
      <c r="U123" s="7">
        <f>IF(COUNT($M123,$P123,$S123,$T123)=0,"",MAX(IF($M123="",0,$M123),IF($P123="",0,$P123),IF($S123="",0,$S123),IF($T123="",0,$T123)))</f>
        <v/>
      </c>
      <c r="V123" s="6" t="n"/>
      <c r="W123" s="5" t="n"/>
      <c r="X123" s="7">
        <f>IF(AND($L123="",$K123&lt;&gt;"",設定!$B$10&gt;$K123),$K123+設定!$B$7,"")</f>
        <v/>
      </c>
      <c r="Y123" s="5" t="n"/>
      <c r="Z123" s="5" t="n"/>
      <c r="AA123" s="5" t="n"/>
      <c r="AB123" s="4">
        <f>IF(AH123=5,"完了",IF(AH123=4,"要確認：区分またはルート未設定",IF(AH123=3,IF(AND(設定!$B$10&gt;$K123,$L123=""),"B2票期限超過",IF(AND(設定!$B$10&gt;$N123,$O123=""),"D票期限超過","E票期限超過")),IF(AH123=2,IF(AND(設定!$B$11&gt;=$K123,$L123=""),"B2票期限間近",IF(AND(設定!$B$11&gt;=$N123,$O123=""),"D票期限間近","E票期限間近")),IF(AH123=1,"E票要確認","確認中")))))</f>
        <v/>
      </c>
      <c r="AC123" s="6" t="n"/>
      <c r="AD123" s="5" t="n"/>
      <c r="AE123" s="4">
        <f>IF($L123&lt;&gt;"","受領",IF($K123="","",IF(設定!$B$10&gt;$K123,"超過",IF(設定!$B$11&gt;=$K123,"間近","OK"))))</f>
        <v/>
      </c>
      <c r="AF123" s="4">
        <f>IF($O123&lt;&gt;"","受領",IF($N123="","",IF(設定!$B$10&gt;$N123,"超過",IF(設定!$B$11&gt;=$N123,"間近","OK"))))</f>
        <v/>
      </c>
      <c r="AG123" s="4">
        <f>IF($R123&lt;&gt;"","受領",IF($Q123="","",IF(設定!$B$10&gt;$Q123,"超過",IF(設定!$B$11&gt;=$Q123,"間近","OK"))))</f>
        <v/>
      </c>
      <c r="AH123" s="4">
        <f>IF($B123="",0,IF(($AA123="全票受領済み")+($L123&lt;&gt;"")*($O123&lt;&gt;"")*($R123&lt;&gt;""),5,IF(($D123="")+($I123="不明・要確認"),4,IF((設定!$B$10&gt;$K123)*($L123="")+(設定!$B$10&gt;$N123)*($O123="")+(設定!$B$10&gt;$Q123)*($R123=""),3,IF((設定!$B$11&gt;=$K123)*($L123="")+(設定!$B$11&gt;=$N123)*($O123="")+(設定!$B$11&gt;=$Q123)*($R123=""),2,IF($Q123="",1,0))))))</f>
        <v/>
      </c>
      <c r="AI123" s="8">
        <f>IFERROR(IF($AK123="","",$AK123+設定!$B$9),"")</f>
        <v/>
      </c>
      <c r="AJ123" s="4" t="n"/>
      <c r="AK123" s="7" t="n"/>
      <c r="AL123" s="4" t="n"/>
      <c r="AM123" s="4" t="n"/>
      <c r="AO123" s="8" t="n"/>
      <c r="AS123" s="8" t="n"/>
      <c r="AT123">
        <f>IFERROR(IF($B123="","",IF(COUNTIF($B$6:$B$305,$B123)&gt;1,"管理番号重複",IF(AND($C123="",OR($D123&lt;&gt;"",$L123&lt;&gt;"",$O123&lt;&gt;"",$R123&lt;&gt;"")),"交付日なしでデータあり",IF(OR(AND($L123&lt;&gt;"",$C123&lt;&gt;"",$L123&lt;$C123),AND($O123&lt;&gt;"",$C123&lt;&gt;"",$O123&lt;$C123),AND($R123&lt;&gt;"",$C123&lt;&gt;"",$R123&lt;$C123)),"交付日前の受領日",IF(OR(AND($L123&lt;&gt;"",$L123&gt;設定!$B$10),AND($O123&lt;&gt;"",$O123&gt;設定!$B$10),AND($R123&lt;&gt;"",$R123&gt;設定!$B$10)),"未来の受領日",IF(AND($AK123&lt;&gt;"",$C123&lt;&gt;"",$AK123&lt;$C123),"交付日前の照合日",IF(AND($AK123="",$AI123&lt;&gt;"","確認済み"),"受領前の照合",IF(AND($AI123="確認済み",$AK123=""),"照合済みで照合日なし",IF(AND($AI123="不備あり",$AR123=""),"不備ありで不備内容なし",IF(AND($L123&lt;&gt;"",$O123&lt;&gt;"",$R123&lt;&gt;"",$AT123="未着対応中"),"全票受領で未着対応中",IF($I123="不明・要確認","ルート不明",IF($J123="","保管場所なし",IF($Z123="","担当者なし",""))))))))))))),"")</f>
        <v/>
      </c>
      <c r="AU123" s="8" t="n"/>
    </row>
    <row r="124">
      <c r="A124" s="4">
        <f>IF($B124="","",ROW()-5)</f>
        <v/>
      </c>
      <c r="B124" s="5" t="n"/>
      <c r="C124" s="6" t="n"/>
      <c r="D124" s="5" t="n"/>
      <c r="E124" s="5" t="n"/>
      <c r="F124" s="5" t="n"/>
      <c r="G124" s="5" t="n"/>
      <c r="H124" s="5" t="n"/>
      <c r="I124" s="5" t="n"/>
      <c r="J124" s="5" t="n"/>
      <c r="K124" s="7">
        <f>IF($C124="","",IF($D124="特別管理",設定!$B$3,設定!$B$2)+$C124)</f>
        <v/>
      </c>
      <c r="L124" s="6" t="n"/>
      <c r="M124" s="7">
        <f>IF($L124="","",EDATE($L124,設定!$B$5*12))</f>
        <v/>
      </c>
      <c r="N124" s="7">
        <f>IF($C124="","",IF($D124="特別管理",設定!$B$3,設定!$B$2)+$C124)</f>
        <v/>
      </c>
      <c r="O124" s="6" t="n"/>
      <c r="P124" s="7">
        <f>IF($O124="","",EDATE($O124,設定!$B$5*12))</f>
        <v/>
      </c>
      <c r="Q124" s="7">
        <f>IF($C124="","",設定!$B$4+$C124)</f>
        <v/>
      </c>
      <c r="R124" s="6" t="n"/>
      <c r="S124" s="7">
        <f>IF($R124="","",EDATE($R124,設定!$B$5*12))</f>
        <v/>
      </c>
      <c r="T124" s="7">
        <f>IF($C124="","",EDATE($C124,設定!$B$5*12))</f>
        <v/>
      </c>
      <c r="U124" s="7">
        <f>IF(COUNT($M124,$P124,$S124,$T124)=0,"",MAX(IF($M124="",0,$M124),IF($P124="",0,$P124),IF($S124="",0,$S124),IF($T124="",0,$T124)))</f>
        <v/>
      </c>
      <c r="V124" s="6" t="n"/>
      <c r="W124" s="5" t="n"/>
      <c r="X124" s="7">
        <f>IF(AND($L124="",$K124&lt;&gt;"",設定!$B$10&gt;$K124),$K124+設定!$B$7,"")</f>
        <v/>
      </c>
      <c r="Y124" s="5" t="n"/>
      <c r="Z124" s="5" t="n"/>
      <c r="AA124" s="5" t="n"/>
      <c r="AB124" s="4">
        <f>IF(AH124=5,"完了",IF(AH124=4,"要確認：区分またはルート未設定",IF(AH124=3,IF(AND(設定!$B$10&gt;$K124,$L124=""),"B2票期限超過",IF(AND(設定!$B$10&gt;$N124,$O124=""),"D票期限超過","E票期限超過")),IF(AH124=2,IF(AND(設定!$B$11&gt;=$K124,$L124=""),"B2票期限間近",IF(AND(設定!$B$11&gt;=$N124,$O124=""),"D票期限間近","E票期限間近")),IF(AH124=1,"E票要確認","確認中")))))</f>
        <v/>
      </c>
      <c r="AC124" s="6" t="n"/>
      <c r="AD124" s="5" t="n"/>
      <c r="AE124" s="4">
        <f>IF($L124&lt;&gt;"","受領",IF($K124="","",IF(設定!$B$10&gt;$K124,"超過",IF(設定!$B$11&gt;=$K124,"間近","OK"))))</f>
        <v/>
      </c>
      <c r="AF124" s="4">
        <f>IF($O124&lt;&gt;"","受領",IF($N124="","",IF(設定!$B$10&gt;$N124,"超過",IF(設定!$B$11&gt;=$N124,"間近","OK"))))</f>
        <v/>
      </c>
      <c r="AG124" s="4">
        <f>IF($R124&lt;&gt;"","受領",IF($Q124="","",IF(設定!$B$10&gt;$Q124,"超過",IF(設定!$B$11&gt;=$Q124,"間近","OK"))))</f>
        <v/>
      </c>
      <c r="AH124" s="4">
        <f>IF($B124="",0,IF(($AA124="全票受領済み")+($L124&lt;&gt;"")*($O124&lt;&gt;"")*($R124&lt;&gt;""),5,IF(($D124="")+($I124="不明・要確認"),4,IF((設定!$B$10&gt;$K124)*($L124="")+(設定!$B$10&gt;$N124)*($O124="")+(設定!$B$10&gt;$Q124)*($R124=""),3,IF((設定!$B$11&gt;=$K124)*($L124="")+(設定!$B$11&gt;=$N124)*($O124="")+(設定!$B$11&gt;=$Q124)*($R124=""),2,IF($Q124="",1,0))))))</f>
        <v/>
      </c>
      <c r="AI124" s="8">
        <f>IFERROR(IF($AK124="","",$AK124+設定!$B$9),"")</f>
        <v/>
      </c>
      <c r="AJ124" s="4" t="n"/>
      <c r="AK124" s="7" t="n"/>
      <c r="AL124" s="4" t="n"/>
      <c r="AM124" s="4" t="n"/>
      <c r="AO124" s="8" t="n"/>
      <c r="AS124" s="8" t="n"/>
      <c r="AT124">
        <f>IFERROR(IF($B124="","",IF(COUNTIF($B$6:$B$305,$B124)&gt;1,"管理番号重複",IF(AND($C124="",OR($D124&lt;&gt;"",$L124&lt;&gt;"",$O124&lt;&gt;"",$R124&lt;&gt;"")),"交付日なしでデータあり",IF(OR(AND($L124&lt;&gt;"",$C124&lt;&gt;"",$L124&lt;$C124),AND($O124&lt;&gt;"",$C124&lt;&gt;"",$O124&lt;$C124),AND($R124&lt;&gt;"",$C124&lt;&gt;"",$R124&lt;$C124)),"交付日前の受領日",IF(OR(AND($L124&lt;&gt;"",$L124&gt;設定!$B$10),AND($O124&lt;&gt;"",$O124&gt;設定!$B$10),AND($R124&lt;&gt;"",$R124&gt;設定!$B$10)),"未来の受領日",IF(AND($AK124&lt;&gt;"",$C124&lt;&gt;"",$AK124&lt;$C124),"交付日前の照合日",IF(AND($AK124="",$AI124&lt;&gt;"","確認済み"),"受領前の照合",IF(AND($AI124="確認済み",$AK124=""),"照合済みで照合日なし",IF(AND($AI124="不備あり",$AR124=""),"不備ありで不備内容なし",IF(AND($L124&lt;&gt;"",$O124&lt;&gt;"",$R124&lt;&gt;"",$AT124="未着対応中"),"全票受領で未着対応中",IF($I124="不明・要確認","ルート不明",IF($J124="","保管場所なし",IF($Z124="","担当者なし",""))))))))))))),"")</f>
        <v/>
      </c>
      <c r="AU124" s="8" t="n"/>
    </row>
    <row r="125">
      <c r="A125" s="4">
        <f>IF($B125="","",ROW()-5)</f>
        <v/>
      </c>
      <c r="B125" s="5" t="n"/>
      <c r="C125" s="6" t="n"/>
      <c r="D125" s="5" t="n"/>
      <c r="E125" s="5" t="n"/>
      <c r="F125" s="5" t="n"/>
      <c r="G125" s="5" t="n"/>
      <c r="H125" s="5" t="n"/>
      <c r="I125" s="5" t="n"/>
      <c r="J125" s="5" t="n"/>
      <c r="K125" s="7">
        <f>IF($C125="","",IF($D125="特別管理",設定!$B$3,設定!$B$2)+$C125)</f>
        <v/>
      </c>
      <c r="L125" s="6" t="n"/>
      <c r="M125" s="7">
        <f>IF($L125="","",EDATE($L125,設定!$B$5*12))</f>
        <v/>
      </c>
      <c r="N125" s="7">
        <f>IF($C125="","",IF($D125="特別管理",設定!$B$3,設定!$B$2)+$C125)</f>
        <v/>
      </c>
      <c r="O125" s="6" t="n"/>
      <c r="P125" s="7">
        <f>IF($O125="","",EDATE($O125,設定!$B$5*12))</f>
        <v/>
      </c>
      <c r="Q125" s="7">
        <f>IF($C125="","",設定!$B$4+$C125)</f>
        <v/>
      </c>
      <c r="R125" s="6" t="n"/>
      <c r="S125" s="7">
        <f>IF($R125="","",EDATE($R125,設定!$B$5*12))</f>
        <v/>
      </c>
      <c r="T125" s="7">
        <f>IF($C125="","",EDATE($C125,設定!$B$5*12))</f>
        <v/>
      </c>
      <c r="U125" s="7">
        <f>IF(COUNT($M125,$P125,$S125,$T125)=0,"",MAX(IF($M125="",0,$M125),IF($P125="",0,$P125),IF($S125="",0,$S125),IF($T125="",0,$T125)))</f>
        <v/>
      </c>
      <c r="V125" s="6" t="n"/>
      <c r="W125" s="5" t="n"/>
      <c r="X125" s="7">
        <f>IF(AND($L125="",$K125&lt;&gt;"",設定!$B$10&gt;$K125),$K125+設定!$B$7,"")</f>
        <v/>
      </c>
      <c r="Y125" s="5" t="n"/>
      <c r="Z125" s="5" t="n"/>
      <c r="AA125" s="5" t="n"/>
      <c r="AB125" s="4">
        <f>IF(AH125=5,"完了",IF(AH125=4,"要確認：区分またはルート未設定",IF(AH125=3,IF(AND(設定!$B$10&gt;$K125,$L125=""),"B2票期限超過",IF(AND(設定!$B$10&gt;$N125,$O125=""),"D票期限超過","E票期限超過")),IF(AH125=2,IF(AND(設定!$B$11&gt;=$K125,$L125=""),"B2票期限間近",IF(AND(設定!$B$11&gt;=$N125,$O125=""),"D票期限間近","E票期限間近")),IF(AH125=1,"E票要確認","確認中")))))</f>
        <v/>
      </c>
      <c r="AC125" s="6" t="n"/>
      <c r="AD125" s="5" t="n"/>
      <c r="AE125" s="4">
        <f>IF($L125&lt;&gt;"","受領",IF($K125="","",IF(設定!$B$10&gt;$K125,"超過",IF(設定!$B$11&gt;=$K125,"間近","OK"))))</f>
        <v/>
      </c>
      <c r="AF125" s="4">
        <f>IF($O125&lt;&gt;"","受領",IF($N125="","",IF(設定!$B$10&gt;$N125,"超過",IF(設定!$B$11&gt;=$N125,"間近","OK"))))</f>
        <v/>
      </c>
      <c r="AG125" s="4">
        <f>IF($R125&lt;&gt;"","受領",IF($Q125="","",IF(設定!$B$10&gt;$Q125,"超過",IF(設定!$B$11&gt;=$Q125,"間近","OK"))))</f>
        <v/>
      </c>
      <c r="AH125" s="4">
        <f>IF($B125="",0,IF(($AA125="全票受領済み")+($L125&lt;&gt;"")*($O125&lt;&gt;"")*($R125&lt;&gt;""),5,IF(($D125="")+($I125="不明・要確認"),4,IF((設定!$B$10&gt;$K125)*($L125="")+(設定!$B$10&gt;$N125)*($O125="")+(設定!$B$10&gt;$Q125)*($R125=""),3,IF((設定!$B$11&gt;=$K125)*($L125="")+(設定!$B$11&gt;=$N125)*($O125="")+(設定!$B$11&gt;=$Q125)*($R125=""),2,IF($Q125="",1,0))))))</f>
        <v/>
      </c>
      <c r="AI125" s="8">
        <f>IFERROR(IF($AK125="","",$AK125+設定!$B$9),"")</f>
        <v/>
      </c>
      <c r="AJ125" s="4" t="n"/>
      <c r="AK125" s="7" t="n"/>
      <c r="AL125" s="4" t="n"/>
      <c r="AM125" s="4" t="n"/>
      <c r="AO125" s="8" t="n"/>
      <c r="AS125" s="8" t="n"/>
      <c r="AT125">
        <f>IFERROR(IF($B125="","",IF(COUNTIF($B$6:$B$305,$B125)&gt;1,"管理番号重複",IF(AND($C125="",OR($D125&lt;&gt;"",$L125&lt;&gt;"",$O125&lt;&gt;"",$R125&lt;&gt;"")),"交付日なしでデータあり",IF(OR(AND($L125&lt;&gt;"",$C125&lt;&gt;"",$L125&lt;$C125),AND($O125&lt;&gt;"",$C125&lt;&gt;"",$O125&lt;$C125),AND($R125&lt;&gt;"",$C125&lt;&gt;"",$R125&lt;$C125)),"交付日前の受領日",IF(OR(AND($L125&lt;&gt;"",$L125&gt;設定!$B$10),AND($O125&lt;&gt;"",$O125&gt;設定!$B$10),AND($R125&lt;&gt;"",$R125&gt;設定!$B$10)),"未来の受領日",IF(AND($AK125&lt;&gt;"",$C125&lt;&gt;"",$AK125&lt;$C125),"交付日前の照合日",IF(AND($AK125="",$AI125&lt;&gt;"","確認済み"),"受領前の照合",IF(AND($AI125="確認済み",$AK125=""),"照合済みで照合日なし",IF(AND($AI125="不備あり",$AR125=""),"不備ありで不備内容なし",IF(AND($L125&lt;&gt;"",$O125&lt;&gt;"",$R125&lt;&gt;"",$AT125="未着対応中"),"全票受領で未着対応中",IF($I125="不明・要確認","ルート不明",IF($J125="","保管場所なし",IF($Z125="","担当者なし",""))))))))))))),"")</f>
        <v/>
      </c>
      <c r="AU125" s="8" t="n"/>
    </row>
    <row r="126">
      <c r="A126" s="4">
        <f>IF($B126="","",ROW()-5)</f>
        <v/>
      </c>
      <c r="B126" s="5" t="n"/>
      <c r="C126" s="6" t="n"/>
      <c r="D126" s="5" t="n"/>
      <c r="E126" s="5" t="n"/>
      <c r="F126" s="5" t="n"/>
      <c r="G126" s="5" t="n"/>
      <c r="H126" s="5" t="n"/>
      <c r="I126" s="5" t="n"/>
      <c r="J126" s="5" t="n"/>
      <c r="K126" s="7">
        <f>IF($C126="","",IF($D126="特別管理",設定!$B$3,設定!$B$2)+$C126)</f>
        <v/>
      </c>
      <c r="L126" s="6" t="n"/>
      <c r="M126" s="7">
        <f>IF($L126="","",EDATE($L126,設定!$B$5*12))</f>
        <v/>
      </c>
      <c r="N126" s="7">
        <f>IF($C126="","",IF($D126="特別管理",設定!$B$3,設定!$B$2)+$C126)</f>
        <v/>
      </c>
      <c r="O126" s="6" t="n"/>
      <c r="P126" s="7">
        <f>IF($O126="","",EDATE($O126,設定!$B$5*12))</f>
        <v/>
      </c>
      <c r="Q126" s="7">
        <f>IF($C126="","",設定!$B$4+$C126)</f>
        <v/>
      </c>
      <c r="R126" s="6" t="n"/>
      <c r="S126" s="7">
        <f>IF($R126="","",EDATE($R126,設定!$B$5*12))</f>
        <v/>
      </c>
      <c r="T126" s="7">
        <f>IF($C126="","",EDATE($C126,設定!$B$5*12))</f>
        <v/>
      </c>
      <c r="U126" s="7">
        <f>IF(COUNT($M126,$P126,$S126,$T126)=0,"",MAX(IF($M126="",0,$M126),IF($P126="",0,$P126),IF($S126="",0,$S126),IF($T126="",0,$T126)))</f>
        <v/>
      </c>
      <c r="V126" s="6" t="n"/>
      <c r="W126" s="5" t="n"/>
      <c r="X126" s="7">
        <f>IF(AND($L126="",$K126&lt;&gt;"",設定!$B$10&gt;$K126),$K126+設定!$B$7,"")</f>
        <v/>
      </c>
      <c r="Y126" s="5" t="n"/>
      <c r="Z126" s="5" t="n"/>
      <c r="AA126" s="5" t="n"/>
      <c r="AB126" s="4">
        <f>IF(AH126=5,"完了",IF(AH126=4,"要確認：区分またはルート未設定",IF(AH126=3,IF(AND(設定!$B$10&gt;$K126,$L126=""),"B2票期限超過",IF(AND(設定!$B$10&gt;$N126,$O126=""),"D票期限超過","E票期限超過")),IF(AH126=2,IF(AND(設定!$B$11&gt;=$K126,$L126=""),"B2票期限間近",IF(AND(設定!$B$11&gt;=$N126,$O126=""),"D票期限間近","E票期限間近")),IF(AH126=1,"E票要確認","確認中")))))</f>
        <v/>
      </c>
      <c r="AC126" s="6" t="n"/>
      <c r="AD126" s="5" t="n"/>
      <c r="AE126" s="4">
        <f>IF($L126&lt;&gt;"","受領",IF($K126="","",IF(設定!$B$10&gt;$K126,"超過",IF(設定!$B$11&gt;=$K126,"間近","OK"))))</f>
        <v/>
      </c>
      <c r="AF126" s="4">
        <f>IF($O126&lt;&gt;"","受領",IF($N126="","",IF(設定!$B$10&gt;$N126,"超過",IF(設定!$B$11&gt;=$N126,"間近","OK"))))</f>
        <v/>
      </c>
      <c r="AG126" s="4">
        <f>IF($R126&lt;&gt;"","受領",IF($Q126="","",IF(設定!$B$10&gt;$Q126,"超過",IF(設定!$B$11&gt;=$Q126,"間近","OK"))))</f>
        <v/>
      </c>
      <c r="AH126" s="4">
        <f>IF($B126="",0,IF(($AA126="全票受領済み")+($L126&lt;&gt;"")*($O126&lt;&gt;"")*($R126&lt;&gt;""),5,IF(($D126="")+($I126="不明・要確認"),4,IF((設定!$B$10&gt;$K126)*($L126="")+(設定!$B$10&gt;$N126)*($O126="")+(設定!$B$10&gt;$Q126)*($R126=""),3,IF((設定!$B$11&gt;=$K126)*($L126="")+(設定!$B$11&gt;=$N126)*($O126="")+(設定!$B$11&gt;=$Q126)*($R126=""),2,IF($Q126="",1,0))))))</f>
        <v/>
      </c>
      <c r="AI126" s="8">
        <f>IFERROR(IF($AK126="","",$AK126+設定!$B$9),"")</f>
        <v/>
      </c>
      <c r="AJ126" s="4" t="n"/>
      <c r="AK126" s="7" t="n"/>
      <c r="AL126" s="4" t="n"/>
      <c r="AM126" s="4" t="n"/>
      <c r="AO126" s="8" t="n"/>
      <c r="AS126" s="8" t="n"/>
      <c r="AT126">
        <f>IFERROR(IF($B126="","",IF(COUNTIF($B$6:$B$305,$B126)&gt;1,"管理番号重複",IF(AND($C126="",OR($D126&lt;&gt;"",$L126&lt;&gt;"",$O126&lt;&gt;"",$R126&lt;&gt;"")),"交付日なしでデータあり",IF(OR(AND($L126&lt;&gt;"",$C126&lt;&gt;"",$L126&lt;$C126),AND($O126&lt;&gt;"",$C126&lt;&gt;"",$O126&lt;$C126),AND($R126&lt;&gt;"",$C126&lt;&gt;"",$R126&lt;$C126)),"交付日前の受領日",IF(OR(AND($L126&lt;&gt;"",$L126&gt;設定!$B$10),AND($O126&lt;&gt;"",$O126&gt;設定!$B$10),AND($R126&lt;&gt;"",$R126&gt;設定!$B$10)),"未来の受領日",IF(AND($AK126&lt;&gt;"",$C126&lt;&gt;"",$AK126&lt;$C126),"交付日前の照合日",IF(AND($AK126="",$AI126&lt;&gt;"","確認済み"),"受領前の照合",IF(AND($AI126="確認済み",$AK126=""),"照合済みで照合日なし",IF(AND($AI126="不備あり",$AR126=""),"不備ありで不備内容なし",IF(AND($L126&lt;&gt;"",$O126&lt;&gt;"",$R126&lt;&gt;"",$AT126="未着対応中"),"全票受領で未着対応中",IF($I126="不明・要確認","ルート不明",IF($J126="","保管場所なし",IF($Z126="","担当者なし",""))))))))))))),"")</f>
        <v/>
      </c>
      <c r="AU126" s="8" t="n"/>
    </row>
    <row r="127">
      <c r="A127" s="4">
        <f>IF($B127="","",ROW()-5)</f>
        <v/>
      </c>
      <c r="B127" s="5" t="n"/>
      <c r="C127" s="6" t="n"/>
      <c r="D127" s="5" t="n"/>
      <c r="E127" s="5" t="n"/>
      <c r="F127" s="5" t="n"/>
      <c r="G127" s="5" t="n"/>
      <c r="H127" s="5" t="n"/>
      <c r="I127" s="5" t="n"/>
      <c r="J127" s="5" t="n"/>
      <c r="K127" s="7">
        <f>IF($C127="","",IF($D127="特別管理",設定!$B$3,設定!$B$2)+$C127)</f>
        <v/>
      </c>
      <c r="L127" s="6" t="n"/>
      <c r="M127" s="7">
        <f>IF($L127="","",EDATE($L127,設定!$B$5*12))</f>
        <v/>
      </c>
      <c r="N127" s="7">
        <f>IF($C127="","",IF($D127="特別管理",設定!$B$3,設定!$B$2)+$C127)</f>
        <v/>
      </c>
      <c r="O127" s="6" t="n"/>
      <c r="P127" s="7">
        <f>IF($O127="","",EDATE($O127,設定!$B$5*12))</f>
        <v/>
      </c>
      <c r="Q127" s="7">
        <f>IF($C127="","",設定!$B$4+$C127)</f>
        <v/>
      </c>
      <c r="R127" s="6" t="n"/>
      <c r="S127" s="7">
        <f>IF($R127="","",EDATE($R127,設定!$B$5*12))</f>
        <v/>
      </c>
      <c r="T127" s="7">
        <f>IF($C127="","",EDATE($C127,設定!$B$5*12))</f>
        <v/>
      </c>
      <c r="U127" s="7">
        <f>IF(COUNT($M127,$P127,$S127,$T127)=0,"",MAX(IF($M127="",0,$M127),IF($P127="",0,$P127),IF($S127="",0,$S127),IF($T127="",0,$T127)))</f>
        <v/>
      </c>
      <c r="V127" s="6" t="n"/>
      <c r="W127" s="5" t="n"/>
      <c r="X127" s="7">
        <f>IF(AND($L127="",$K127&lt;&gt;"",設定!$B$10&gt;$K127),$K127+設定!$B$7,"")</f>
        <v/>
      </c>
      <c r="Y127" s="5" t="n"/>
      <c r="Z127" s="5" t="n"/>
      <c r="AA127" s="5" t="n"/>
      <c r="AB127" s="4">
        <f>IF(AH127=5,"完了",IF(AH127=4,"要確認：区分またはルート未設定",IF(AH127=3,IF(AND(設定!$B$10&gt;$K127,$L127=""),"B2票期限超過",IF(AND(設定!$B$10&gt;$N127,$O127=""),"D票期限超過","E票期限超過")),IF(AH127=2,IF(AND(設定!$B$11&gt;=$K127,$L127=""),"B2票期限間近",IF(AND(設定!$B$11&gt;=$N127,$O127=""),"D票期限間近","E票期限間近")),IF(AH127=1,"E票要確認","確認中")))))</f>
        <v/>
      </c>
      <c r="AC127" s="6" t="n"/>
      <c r="AD127" s="5" t="n"/>
      <c r="AE127" s="4">
        <f>IF($L127&lt;&gt;"","受領",IF($K127="","",IF(設定!$B$10&gt;$K127,"超過",IF(設定!$B$11&gt;=$K127,"間近","OK"))))</f>
        <v/>
      </c>
      <c r="AF127" s="4">
        <f>IF($O127&lt;&gt;"","受領",IF($N127="","",IF(設定!$B$10&gt;$N127,"超過",IF(設定!$B$11&gt;=$N127,"間近","OK"))))</f>
        <v/>
      </c>
      <c r="AG127" s="4">
        <f>IF($R127&lt;&gt;"","受領",IF($Q127="","",IF(設定!$B$10&gt;$Q127,"超過",IF(設定!$B$11&gt;=$Q127,"間近","OK"))))</f>
        <v/>
      </c>
      <c r="AH127" s="4">
        <f>IF($B127="",0,IF(($AA127="全票受領済み")+($L127&lt;&gt;"")*($O127&lt;&gt;"")*($R127&lt;&gt;""),5,IF(($D127="")+($I127="不明・要確認"),4,IF((設定!$B$10&gt;$K127)*($L127="")+(設定!$B$10&gt;$N127)*($O127="")+(設定!$B$10&gt;$Q127)*($R127=""),3,IF((設定!$B$11&gt;=$K127)*($L127="")+(設定!$B$11&gt;=$N127)*($O127="")+(設定!$B$11&gt;=$Q127)*($R127=""),2,IF($Q127="",1,0))))))</f>
        <v/>
      </c>
      <c r="AI127" s="8">
        <f>IFERROR(IF($AK127="","",$AK127+設定!$B$9),"")</f>
        <v/>
      </c>
      <c r="AJ127" s="4" t="n"/>
      <c r="AK127" s="7" t="n"/>
      <c r="AL127" s="4" t="n"/>
      <c r="AM127" s="4" t="n"/>
      <c r="AO127" s="8" t="n"/>
      <c r="AS127" s="8" t="n"/>
      <c r="AT127">
        <f>IFERROR(IF($B127="","",IF(COUNTIF($B$6:$B$305,$B127)&gt;1,"管理番号重複",IF(AND($C127="",OR($D127&lt;&gt;"",$L127&lt;&gt;"",$O127&lt;&gt;"",$R127&lt;&gt;"")),"交付日なしでデータあり",IF(OR(AND($L127&lt;&gt;"",$C127&lt;&gt;"",$L127&lt;$C127),AND($O127&lt;&gt;"",$C127&lt;&gt;"",$O127&lt;$C127),AND($R127&lt;&gt;"",$C127&lt;&gt;"",$R127&lt;$C127)),"交付日前の受領日",IF(OR(AND($L127&lt;&gt;"",$L127&gt;設定!$B$10),AND($O127&lt;&gt;"",$O127&gt;設定!$B$10),AND($R127&lt;&gt;"",$R127&gt;設定!$B$10)),"未来の受領日",IF(AND($AK127&lt;&gt;"",$C127&lt;&gt;"",$AK127&lt;$C127),"交付日前の照合日",IF(AND($AK127="",$AI127&lt;&gt;"","確認済み"),"受領前の照合",IF(AND($AI127="確認済み",$AK127=""),"照合済みで照合日なし",IF(AND($AI127="不備あり",$AR127=""),"不備ありで不備内容なし",IF(AND($L127&lt;&gt;"",$O127&lt;&gt;"",$R127&lt;&gt;"",$AT127="未着対応中"),"全票受領で未着対応中",IF($I127="不明・要確認","ルート不明",IF($J127="","保管場所なし",IF($Z127="","担当者なし",""))))))))))))),"")</f>
        <v/>
      </c>
      <c r="AU127" s="8" t="n"/>
    </row>
    <row r="128">
      <c r="A128" s="4">
        <f>IF($B128="","",ROW()-5)</f>
        <v/>
      </c>
      <c r="B128" s="5" t="n"/>
      <c r="C128" s="6" t="n"/>
      <c r="D128" s="5" t="n"/>
      <c r="E128" s="5" t="n"/>
      <c r="F128" s="5" t="n"/>
      <c r="G128" s="5" t="n"/>
      <c r="H128" s="5" t="n"/>
      <c r="I128" s="5" t="n"/>
      <c r="J128" s="5" t="n"/>
      <c r="K128" s="7">
        <f>IF($C128="","",IF($D128="特別管理",設定!$B$3,設定!$B$2)+$C128)</f>
        <v/>
      </c>
      <c r="L128" s="6" t="n"/>
      <c r="M128" s="7">
        <f>IF($L128="","",EDATE($L128,設定!$B$5*12))</f>
        <v/>
      </c>
      <c r="N128" s="7">
        <f>IF($C128="","",IF($D128="特別管理",設定!$B$3,設定!$B$2)+$C128)</f>
        <v/>
      </c>
      <c r="O128" s="6" t="n"/>
      <c r="P128" s="7">
        <f>IF($O128="","",EDATE($O128,設定!$B$5*12))</f>
        <v/>
      </c>
      <c r="Q128" s="7">
        <f>IF($C128="","",設定!$B$4+$C128)</f>
        <v/>
      </c>
      <c r="R128" s="6" t="n"/>
      <c r="S128" s="7">
        <f>IF($R128="","",EDATE($R128,設定!$B$5*12))</f>
        <v/>
      </c>
      <c r="T128" s="7">
        <f>IF($C128="","",EDATE($C128,設定!$B$5*12))</f>
        <v/>
      </c>
      <c r="U128" s="7">
        <f>IF(COUNT($M128,$P128,$S128,$T128)=0,"",MAX(IF($M128="",0,$M128),IF($P128="",0,$P128),IF($S128="",0,$S128),IF($T128="",0,$T128)))</f>
        <v/>
      </c>
      <c r="V128" s="6" t="n"/>
      <c r="W128" s="5" t="n"/>
      <c r="X128" s="7">
        <f>IF(AND($L128="",$K128&lt;&gt;"",設定!$B$10&gt;$K128),$K128+設定!$B$7,"")</f>
        <v/>
      </c>
      <c r="Y128" s="5" t="n"/>
      <c r="Z128" s="5" t="n"/>
      <c r="AA128" s="5" t="n"/>
      <c r="AB128" s="4">
        <f>IF(AH128=5,"完了",IF(AH128=4,"要確認：区分またはルート未設定",IF(AH128=3,IF(AND(設定!$B$10&gt;$K128,$L128=""),"B2票期限超過",IF(AND(設定!$B$10&gt;$N128,$O128=""),"D票期限超過","E票期限超過")),IF(AH128=2,IF(AND(設定!$B$11&gt;=$K128,$L128=""),"B2票期限間近",IF(AND(設定!$B$11&gt;=$N128,$O128=""),"D票期限間近","E票期限間近")),IF(AH128=1,"E票要確認","確認中")))))</f>
        <v/>
      </c>
      <c r="AC128" s="6" t="n"/>
      <c r="AD128" s="5" t="n"/>
      <c r="AE128" s="4">
        <f>IF($L128&lt;&gt;"","受領",IF($K128="","",IF(設定!$B$10&gt;$K128,"超過",IF(設定!$B$11&gt;=$K128,"間近","OK"))))</f>
        <v/>
      </c>
      <c r="AF128" s="4">
        <f>IF($O128&lt;&gt;"","受領",IF($N128="","",IF(設定!$B$10&gt;$N128,"超過",IF(設定!$B$11&gt;=$N128,"間近","OK"))))</f>
        <v/>
      </c>
      <c r="AG128" s="4">
        <f>IF($R128&lt;&gt;"","受領",IF($Q128="","",IF(設定!$B$10&gt;$Q128,"超過",IF(設定!$B$11&gt;=$Q128,"間近","OK"))))</f>
        <v/>
      </c>
      <c r="AH128" s="4">
        <f>IF($B128="",0,IF(($AA128="全票受領済み")+($L128&lt;&gt;"")*($O128&lt;&gt;"")*($R128&lt;&gt;""),5,IF(($D128="")+($I128="不明・要確認"),4,IF((設定!$B$10&gt;$K128)*($L128="")+(設定!$B$10&gt;$N128)*($O128="")+(設定!$B$10&gt;$Q128)*($R128=""),3,IF((設定!$B$11&gt;=$K128)*($L128="")+(設定!$B$11&gt;=$N128)*($O128="")+(設定!$B$11&gt;=$Q128)*($R128=""),2,IF($Q128="",1,0))))))</f>
        <v/>
      </c>
      <c r="AI128" s="8">
        <f>IFERROR(IF($AK128="","",$AK128+設定!$B$9),"")</f>
        <v/>
      </c>
      <c r="AJ128" s="4" t="n"/>
      <c r="AK128" s="7" t="n"/>
      <c r="AL128" s="4" t="n"/>
      <c r="AM128" s="4" t="n"/>
      <c r="AO128" s="8" t="n"/>
      <c r="AS128" s="8" t="n"/>
      <c r="AT128">
        <f>IFERROR(IF($B128="","",IF(COUNTIF($B$6:$B$305,$B128)&gt;1,"管理番号重複",IF(AND($C128="",OR($D128&lt;&gt;"",$L128&lt;&gt;"",$O128&lt;&gt;"",$R128&lt;&gt;"")),"交付日なしでデータあり",IF(OR(AND($L128&lt;&gt;"",$C128&lt;&gt;"",$L128&lt;$C128),AND($O128&lt;&gt;"",$C128&lt;&gt;"",$O128&lt;$C128),AND($R128&lt;&gt;"",$C128&lt;&gt;"",$R128&lt;$C128)),"交付日前の受領日",IF(OR(AND($L128&lt;&gt;"",$L128&gt;設定!$B$10),AND($O128&lt;&gt;"",$O128&gt;設定!$B$10),AND($R128&lt;&gt;"",$R128&gt;設定!$B$10)),"未来の受領日",IF(AND($AK128&lt;&gt;"",$C128&lt;&gt;"",$AK128&lt;$C128),"交付日前の照合日",IF(AND($AK128="",$AI128&lt;&gt;"","確認済み"),"受領前の照合",IF(AND($AI128="確認済み",$AK128=""),"照合済みで照合日なし",IF(AND($AI128="不備あり",$AR128=""),"不備ありで不備内容なし",IF(AND($L128&lt;&gt;"",$O128&lt;&gt;"",$R128&lt;&gt;"",$AT128="未着対応中"),"全票受領で未着対応中",IF($I128="不明・要確認","ルート不明",IF($J128="","保管場所なし",IF($Z128="","担当者なし",""))))))))))))),"")</f>
        <v/>
      </c>
      <c r="AU128" s="8" t="n"/>
    </row>
    <row r="129">
      <c r="A129" s="4">
        <f>IF($B129="","",ROW()-5)</f>
        <v/>
      </c>
      <c r="B129" s="5" t="n"/>
      <c r="C129" s="6" t="n"/>
      <c r="D129" s="5" t="n"/>
      <c r="E129" s="5" t="n"/>
      <c r="F129" s="5" t="n"/>
      <c r="G129" s="5" t="n"/>
      <c r="H129" s="5" t="n"/>
      <c r="I129" s="5" t="n"/>
      <c r="J129" s="5" t="n"/>
      <c r="K129" s="7">
        <f>IF($C129="","",IF($D129="特別管理",設定!$B$3,設定!$B$2)+$C129)</f>
        <v/>
      </c>
      <c r="L129" s="6" t="n"/>
      <c r="M129" s="7">
        <f>IF($L129="","",EDATE($L129,設定!$B$5*12))</f>
        <v/>
      </c>
      <c r="N129" s="7">
        <f>IF($C129="","",IF($D129="特別管理",設定!$B$3,設定!$B$2)+$C129)</f>
        <v/>
      </c>
      <c r="O129" s="6" t="n"/>
      <c r="P129" s="7">
        <f>IF($O129="","",EDATE($O129,設定!$B$5*12))</f>
        <v/>
      </c>
      <c r="Q129" s="7">
        <f>IF($C129="","",設定!$B$4+$C129)</f>
        <v/>
      </c>
      <c r="R129" s="6" t="n"/>
      <c r="S129" s="7">
        <f>IF($R129="","",EDATE($R129,設定!$B$5*12))</f>
        <v/>
      </c>
      <c r="T129" s="7">
        <f>IF($C129="","",EDATE($C129,設定!$B$5*12))</f>
        <v/>
      </c>
      <c r="U129" s="7">
        <f>IF(COUNT($M129,$P129,$S129,$T129)=0,"",MAX(IF($M129="",0,$M129),IF($P129="",0,$P129),IF($S129="",0,$S129),IF($T129="",0,$T129)))</f>
        <v/>
      </c>
      <c r="V129" s="6" t="n"/>
      <c r="W129" s="5" t="n"/>
      <c r="X129" s="7">
        <f>IF(AND($L129="",$K129&lt;&gt;"",設定!$B$10&gt;$K129),$K129+設定!$B$7,"")</f>
        <v/>
      </c>
      <c r="Y129" s="5" t="n"/>
      <c r="Z129" s="5" t="n"/>
      <c r="AA129" s="5" t="n"/>
      <c r="AB129" s="4">
        <f>IF(AH129=5,"完了",IF(AH129=4,"要確認：区分またはルート未設定",IF(AH129=3,IF(AND(設定!$B$10&gt;$K129,$L129=""),"B2票期限超過",IF(AND(設定!$B$10&gt;$N129,$O129=""),"D票期限超過","E票期限超過")),IF(AH129=2,IF(AND(設定!$B$11&gt;=$K129,$L129=""),"B2票期限間近",IF(AND(設定!$B$11&gt;=$N129,$O129=""),"D票期限間近","E票期限間近")),IF(AH129=1,"E票要確認","確認中")))))</f>
        <v/>
      </c>
      <c r="AC129" s="6" t="n"/>
      <c r="AD129" s="5" t="n"/>
      <c r="AE129" s="4">
        <f>IF($L129&lt;&gt;"","受領",IF($K129="","",IF(設定!$B$10&gt;$K129,"超過",IF(設定!$B$11&gt;=$K129,"間近","OK"))))</f>
        <v/>
      </c>
      <c r="AF129" s="4">
        <f>IF($O129&lt;&gt;"","受領",IF($N129="","",IF(設定!$B$10&gt;$N129,"超過",IF(設定!$B$11&gt;=$N129,"間近","OK"))))</f>
        <v/>
      </c>
      <c r="AG129" s="4">
        <f>IF($R129&lt;&gt;"","受領",IF($Q129="","",IF(設定!$B$10&gt;$Q129,"超過",IF(設定!$B$11&gt;=$Q129,"間近","OK"))))</f>
        <v/>
      </c>
      <c r="AH129" s="4">
        <f>IF($B129="",0,IF(($AA129="全票受領済み")+($L129&lt;&gt;"")*($O129&lt;&gt;"")*($R129&lt;&gt;""),5,IF(($D129="")+($I129="不明・要確認"),4,IF((設定!$B$10&gt;$K129)*($L129="")+(設定!$B$10&gt;$N129)*($O129="")+(設定!$B$10&gt;$Q129)*($R129=""),3,IF((設定!$B$11&gt;=$K129)*($L129="")+(設定!$B$11&gt;=$N129)*($O129="")+(設定!$B$11&gt;=$Q129)*($R129=""),2,IF($Q129="",1,0))))))</f>
        <v/>
      </c>
      <c r="AI129" s="8">
        <f>IFERROR(IF($AK129="","",$AK129+設定!$B$9),"")</f>
        <v/>
      </c>
      <c r="AJ129" s="4" t="n"/>
      <c r="AK129" s="7" t="n"/>
      <c r="AL129" s="4" t="n"/>
      <c r="AM129" s="4" t="n"/>
      <c r="AO129" s="8" t="n"/>
      <c r="AS129" s="8" t="n"/>
      <c r="AT129">
        <f>IFERROR(IF($B129="","",IF(COUNTIF($B$6:$B$305,$B129)&gt;1,"管理番号重複",IF(AND($C129="",OR($D129&lt;&gt;"",$L129&lt;&gt;"",$O129&lt;&gt;"",$R129&lt;&gt;"")),"交付日なしでデータあり",IF(OR(AND($L129&lt;&gt;"",$C129&lt;&gt;"",$L129&lt;$C129),AND($O129&lt;&gt;"",$C129&lt;&gt;"",$O129&lt;$C129),AND($R129&lt;&gt;"",$C129&lt;&gt;"",$R129&lt;$C129)),"交付日前の受領日",IF(OR(AND($L129&lt;&gt;"",$L129&gt;設定!$B$10),AND($O129&lt;&gt;"",$O129&gt;設定!$B$10),AND($R129&lt;&gt;"",$R129&gt;設定!$B$10)),"未来の受領日",IF(AND($AK129&lt;&gt;"",$C129&lt;&gt;"",$AK129&lt;$C129),"交付日前の照合日",IF(AND($AK129="",$AI129&lt;&gt;"","確認済み"),"受領前の照合",IF(AND($AI129="確認済み",$AK129=""),"照合済みで照合日なし",IF(AND($AI129="不備あり",$AR129=""),"不備ありで不備内容なし",IF(AND($L129&lt;&gt;"",$O129&lt;&gt;"",$R129&lt;&gt;"",$AT129="未着対応中"),"全票受領で未着対応中",IF($I129="不明・要確認","ルート不明",IF($J129="","保管場所なし",IF($Z129="","担当者なし",""))))))))))))),"")</f>
        <v/>
      </c>
      <c r="AU129" s="8" t="n"/>
    </row>
    <row r="130">
      <c r="A130" s="4">
        <f>IF($B130="","",ROW()-5)</f>
        <v/>
      </c>
      <c r="B130" s="5" t="n"/>
      <c r="C130" s="6" t="n"/>
      <c r="D130" s="5" t="n"/>
      <c r="E130" s="5" t="n"/>
      <c r="F130" s="5" t="n"/>
      <c r="G130" s="5" t="n"/>
      <c r="H130" s="5" t="n"/>
      <c r="I130" s="5" t="n"/>
      <c r="J130" s="5" t="n"/>
      <c r="K130" s="7">
        <f>IF($C130="","",IF($D130="特別管理",設定!$B$3,設定!$B$2)+$C130)</f>
        <v/>
      </c>
      <c r="L130" s="6" t="n"/>
      <c r="M130" s="7">
        <f>IF($L130="","",EDATE($L130,設定!$B$5*12))</f>
        <v/>
      </c>
      <c r="N130" s="7">
        <f>IF($C130="","",IF($D130="特別管理",設定!$B$3,設定!$B$2)+$C130)</f>
        <v/>
      </c>
      <c r="O130" s="6" t="n"/>
      <c r="P130" s="7">
        <f>IF($O130="","",EDATE($O130,設定!$B$5*12))</f>
        <v/>
      </c>
      <c r="Q130" s="7">
        <f>IF($C130="","",設定!$B$4+$C130)</f>
        <v/>
      </c>
      <c r="R130" s="6" t="n"/>
      <c r="S130" s="7">
        <f>IF($R130="","",EDATE($R130,設定!$B$5*12))</f>
        <v/>
      </c>
      <c r="T130" s="7">
        <f>IF($C130="","",EDATE($C130,設定!$B$5*12))</f>
        <v/>
      </c>
      <c r="U130" s="7">
        <f>IF(COUNT($M130,$P130,$S130,$T130)=0,"",MAX(IF($M130="",0,$M130),IF($P130="",0,$P130),IF($S130="",0,$S130),IF($T130="",0,$T130)))</f>
        <v/>
      </c>
      <c r="V130" s="6" t="n"/>
      <c r="W130" s="5" t="n"/>
      <c r="X130" s="7">
        <f>IF(AND($L130="",$K130&lt;&gt;"",設定!$B$10&gt;$K130),$K130+設定!$B$7,"")</f>
        <v/>
      </c>
      <c r="Y130" s="5" t="n"/>
      <c r="Z130" s="5" t="n"/>
      <c r="AA130" s="5" t="n"/>
      <c r="AB130" s="4">
        <f>IF(AH130=5,"完了",IF(AH130=4,"要確認：区分またはルート未設定",IF(AH130=3,IF(AND(設定!$B$10&gt;$K130,$L130=""),"B2票期限超過",IF(AND(設定!$B$10&gt;$N130,$O130=""),"D票期限超過","E票期限超過")),IF(AH130=2,IF(AND(設定!$B$11&gt;=$K130,$L130=""),"B2票期限間近",IF(AND(設定!$B$11&gt;=$N130,$O130=""),"D票期限間近","E票期限間近")),IF(AH130=1,"E票要確認","確認中")))))</f>
        <v/>
      </c>
      <c r="AC130" s="6" t="n"/>
      <c r="AD130" s="5" t="n"/>
      <c r="AE130" s="4">
        <f>IF($L130&lt;&gt;"","受領",IF($K130="","",IF(設定!$B$10&gt;$K130,"超過",IF(設定!$B$11&gt;=$K130,"間近","OK"))))</f>
        <v/>
      </c>
      <c r="AF130" s="4">
        <f>IF($O130&lt;&gt;"","受領",IF($N130="","",IF(設定!$B$10&gt;$N130,"超過",IF(設定!$B$11&gt;=$N130,"間近","OK"))))</f>
        <v/>
      </c>
      <c r="AG130" s="4">
        <f>IF($R130&lt;&gt;"","受領",IF($Q130="","",IF(設定!$B$10&gt;$Q130,"超過",IF(設定!$B$11&gt;=$Q130,"間近","OK"))))</f>
        <v/>
      </c>
      <c r="AH130" s="4">
        <f>IF($B130="",0,IF(($AA130="全票受領済み")+($L130&lt;&gt;"")*($O130&lt;&gt;"")*($R130&lt;&gt;""),5,IF(($D130="")+($I130="不明・要確認"),4,IF((設定!$B$10&gt;$K130)*($L130="")+(設定!$B$10&gt;$N130)*($O130="")+(設定!$B$10&gt;$Q130)*($R130=""),3,IF((設定!$B$11&gt;=$K130)*($L130="")+(設定!$B$11&gt;=$N130)*($O130="")+(設定!$B$11&gt;=$Q130)*($R130=""),2,IF($Q130="",1,0))))))</f>
        <v/>
      </c>
      <c r="AI130" s="8">
        <f>IFERROR(IF($AK130="","",$AK130+設定!$B$9),"")</f>
        <v/>
      </c>
      <c r="AJ130" s="4" t="n"/>
      <c r="AK130" s="7" t="n"/>
      <c r="AL130" s="4" t="n"/>
      <c r="AM130" s="4" t="n"/>
      <c r="AO130" s="8" t="n"/>
      <c r="AS130" s="8" t="n"/>
      <c r="AT130">
        <f>IFERROR(IF($B130="","",IF(COUNTIF($B$6:$B$305,$B130)&gt;1,"管理番号重複",IF(AND($C130="",OR($D130&lt;&gt;"",$L130&lt;&gt;"",$O130&lt;&gt;"",$R130&lt;&gt;"")),"交付日なしでデータあり",IF(OR(AND($L130&lt;&gt;"",$C130&lt;&gt;"",$L130&lt;$C130),AND($O130&lt;&gt;"",$C130&lt;&gt;"",$O130&lt;$C130),AND($R130&lt;&gt;"",$C130&lt;&gt;"",$R130&lt;$C130)),"交付日前の受領日",IF(OR(AND($L130&lt;&gt;"",$L130&gt;設定!$B$10),AND($O130&lt;&gt;"",$O130&gt;設定!$B$10),AND($R130&lt;&gt;"",$R130&gt;設定!$B$10)),"未来の受領日",IF(AND($AK130&lt;&gt;"",$C130&lt;&gt;"",$AK130&lt;$C130),"交付日前の照合日",IF(AND($AK130="",$AI130&lt;&gt;"","確認済み"),"受領前の照合",IF(AND($AI130="確認済み",$AK130=""),"照合済みで照合日なし",IF(AND($AI130="不備あり",$AR130=""),"不備ありで不備内容なし",IF(AND($L130&lt;&gt;"",$O130&lt;&gt;"",$R130&lt;&gt;"",$AT130="未着対応中"),"全票受領で未着対応中",IF($I130="不明・要確認","ルート不明",IF($J130="","保管場所なし",IF($Z130="","担当者なし",""))))))))))))),"")</f>
        <v/>
      </c>
      <c r="AU130" s="8" t="n"/>
    </row>
    <row r="131">
      <c r="A131" s="4">
        <f>IF($B131="","",ROW()-5)</f>
        <v/>
      </c>
      <c r="B131" s="5" t="n"/>
      <c r="C131" s="6" t="n"/>
      <c r="D131" s="5" t="n"/>
      <c r="E131" s="5" t="n"/>
      <c r="F131" s="5" t="n"/>
      <c r="G131" s="5" t="n"/>
      <c r="H131" s="5" t="n"/>
      <c r="I131" s="5" t="n"/>
      <c r="J131" s="5" t="n"/>
      <c r="K131" s="7">
        <f>IF($C131="","",IF($D131="特別管理",設定!$B$3,設定!$B$2)+$C131)</f>
        <v/>
      </c>
      <c r="L131" s="6" t="n"/>
      <c r="M131" s="7">
        <f>IF($L131="","",EDATE($L131,設定!$B$5*12))</f>
        <v/>
      </c>
      <c r="N131" s="7">
        <f>IF($C131="","",IF($D131="特別管理",設定!$B$3,設定!$B$2)+$C131)</f>
        <v/>
      </c>
      <c r="O131" s="6" t="n"/>
      <c r="P131" s="7">
        <f>IF($O131="","",EDATE($O131,設定!$B$5*12))</f>
        <v/>
      </c>
      <c r="Q131" s="7">
        <f>IF($C131="","",設定!$B$4+$C131)</f>
        <v/>
      </c>
      <c r="R131" s="6" t="n"/>
      <c r="S131" s="7">
        <f>IF($R131="","",EDATE($R131,設定!$B$5*12))</f>
        <v/>
      </c>
      <c r="T131" s="7">
        <f>IF($C131="","",EDATE($C131,設定!$B$5*12))</f>
        <v/>
      </c>
      <c r="U131" s="7">
        <f>IF(COUNT($M131,$P131,$S131,$T131)=0,"",MAX(IF($M131="",0,$M131),IF($P131="",0,$P131),IF($S131="",0,$S131),IF($T131="",0,$T131)))</f>
        <v/>
      </c>
      <c r="V131" s="6" t="n"/>
      <c r="W131" s="5" t="n"/>
      <c r="X131" s="7">
        <f>IF(AND($L131="",$K131&lt;&gt;"",設定!$B$10&gt;$K131),$K131+設定!$B$7,"")</f>
        <v/>
      </c>
      <c r="Y131" s="5" t="n"/>
      <c r="Z131" s="5" t="n"/>
      <c r="AA131" s="5" t="n"/>
      <c r="AB131" s="4">
        <f>IF(AH131=5,"完了",IF(AH131=4,"要確認：区分またはルート未設定",IF(AH131=3,IF(AND(設定!$B$10&gt;$K131,$L131=""),"B2票期限超過",IF(AND(設定!$B$10&gt;$N131,$O131=""),"D票期限超過","E票期限超過")),IF(AH131=2,IF(AND(設定!$B$11&gt;=$K131,$L131=""),"B2票期限間近",IF(AND(設定!$B$11&gt;=$N131,$O131=""),"D票期限間近","E票期限間近")),IF(AH131=1,"E票要確認","確認中")))))</f>
        <v/>
      </c>
      <c r="AC131" s="6" t="n"/>
      <c r="AD131" s="5" t="n"/>
      <c r="AE131" s="4">
        <f>IF($L131&lt;&gt;"","受領",IF($K131="","",IF(設定!$B$10&gt;$K131,"超過",IF(設定!$B$11&gt;=$K131,"間近","OK"))))</f>
        <v/>
      </c>
      <c r="AF131" s="4">
        <f>IF($O131&lt;&gt;"","受領",IF($N131="","",IF(設定!$B$10&gt;$N131,"超過",IF(設定!$B$11&gt;=$N131,"間近","OK"))))</f>
        <v/>
      </c>
      <c r="AG131" s="4">
        <f>IF($R131&lt;&gt;"","受領",IF($Q131="","",IF(設定!$B$10&gt;$Q131,"超過",IF(設定!$B$11&gt;=$Q131,"間近","OK"))))</f>
        <v/>
      </c>
      <c r="AH131" s="4">
        <f>IF($B131="",0,IF(($AA131="全票受領済み")+($L131&lt;&gt;"")*($O131&lt;&gt;"")*($R131&lt;&gt;""),5,IF(($D131="")+($I131="不明・要確認"),4,IF((設定!$B$10&gt;$K131)*($L131="")+(設定!$B$10&gt;$N131)*($O131="")+(設定!$B$10&gt;$Q131)*($R131=""),3,IF((設定!$B$11&gt;=$K131)*($L131="")+(設定!$B$11&gt;=$N131)*($O131="")+(設定!$B$11&gt;=$Q131)*($R131=""),2,IF($Q131="",1,0))))))</f>
        <v/>
      </c>
      <c r="AI131" s="8">
        <f>IFERROR(IF($AK131="","",$AK131+設定!$B$9),"")</f>
        <v/>
      </c>
      <c r="AJ131" s="4" t="n"/>
      <c r="AK131" s="7" t="n"/>
      <c r="AL131" s="4" t="n"/>
      <c r="AM131" s="4" t="n"/>
      <c r="AO131" s="8" t="n"/>
      <c r="AS131" s="8" t="n"/>
      <c r="AT131">
        <f>IFERROR(IF($B131="","",IF(COUNTIF($B$6:$B$305,$B131)&gt;1,"管理番号重複",IF(AND($C131="",OR($D131&lt;&gt;"",$L131&lt;&gt;"",$O131&lt;&gt;"",$R131&lt;&gt;"")),"交付日なしでデータあり",IF(OR(AND($L131&lt;&gt;"",$C131&lt;&gt;"",$L131&lt;$C131),AND($O131&lt;&gt;"",$C131&lt;&gt;"",$O131&lt;$C131),AND($R131&lt;&gt;"",$C131&lt;&gt;"",$R131&lt;$C131)),"交付日前の受領日",IF(OR(AND($L131&lt;&gt;"",$L131&gt;設定!$B$10),AND($O131&lt;&gt;"",$O131&gt;設定!$B$10),AND($R131&lt;&gt;"",$R131&gt;設定!$B$10)),"未来の受領日",IF(AND($AK131&lt;&gt;"",$C131&lt;&gt;"",$AK131&lt;$C131),"交付日前の照合日",IF(AND($AK131="",$AI131&lt;&gt;"","確認済み"),"受領前の照合",IF(AND($AI131="確認済み",$AK131=""),"照合済みで照合日なし",IF(AND($AI131="不備あり",$AR131=""),"不備ありで不備内容なし",IF(AND($L131&lt;&gt;"",$O131&lt;&gt;"",$R131&lt;&gt;"",$AT131="未着対応中"),"全票受領で未着対応中",IF($I131="不明・要確認","ルート不明",IF($J131="","保管場所なし",IF($Z131="","担当者なし",""))))))))))))),"")</f>
        <v/>
      </c>
      <c r="AU131" s="8" t="n"/>
    </row>
    <row r="132">
      <c r="A132" s="4">
        <f>IF($B132="","",ROW()-5)</f>
        <v/>
      </c>
      <c r="B132" s="5" t="n"/>
      <c r="C132" s="6" t="n"/>
      <c r="D132" s="5" t="n"/>
      <c r="E132" s="5" t="n"/>
      <c r="F132" s="5" t="n"/>
      <c r="G132" s="5" t="n"/>
      <c r="H132" s="5" t="n"/>
      <c r="I132" s="5" t="n"/>
      <c r="J132" s="5" t="n"/>
      <c r="K132" s="7">
        <f>IF($C132="","",IF($D132="特別管理",設定!$B$3,設定!$B$2)+$C132)</f>
        <v/>
      </c>
      <c r="L132" s="6" t="n"/>
      <c r="M132" s="7">
        <f>IF($L132="","",EDATE($L132,設定!$B$5*12))</f>
        <v/>
      </c>
      <c r="N132" s="7">
        <f>IF($C132="","",IF($D132="特別管理",設定!$B$3,設定!$B$2)+$C132)</f>
        <v/>
      </c>
      <c r="O132" s="6" t="n"/>
      <c r="P132" s="7">
        <f>IF($O132="","",EDATE($O132,設定!$B$5*12))</f>
        <v/>
      </c>
      <c r="Q132" s="7">
        <f>IF($C132="","",設定!$B$4+$C132)</f>
        <v/>
      </c>
      <c r="R132" s="6" t="n"/>
      <c r="S132" s="7">
        <f>IF($R132="","",EDATE($R132,設定!$B$5*12))</f>
        <v/>
      </c>
      <c r="T132" s="7">
        <f>IF($C132="","",EDATE($C132,設定!$B$5*12))</f>
        <v/>
      </c>
      <c r="U132" s="7">
        <f>IF(COUNT($M132,$P132,$S132,$T132)=0,"",MAX(IF($M132="",0,$M132),IF($P132="",0,$P132),IF($S132="",0,$S132),IF($T132="",0,$T132)))</f>
        <v/>
      </c>
      <c r="V132" s="6" t="n"/>
      <c r="W132" s="5" t="n"/>
      <c r="X132" s="7">
        <f>IF(AND($L132="",$K132&lt;&gt;"",設定!$B$10&gt;$K132),$K132+設定!$B$7,"")</f>
        <v/>
      </c>
      <c r="Y132" s="5" t="n"/>
      <c r="Z132" s="5" t="n"/>
      <c r="AA132" s="5" t="n"/>
      <c r="AB132" s="4">
        <f>IF(AH132=5,"完了",IF(AH132=4,"要確認：区分またはルート未設定",IF(AH132=3,IF(AND(設定!$B$10&gt;$K132,$L132=""),"B2票期限超過",IF(AND(設定!$B$10&gt;$N132,$O132=""),"D票期限超過","E票期限超過")),IF(AH132=2,IF(AND(設定!$B$11&gt;=$K132,$L132=""),"B2票期限間近",IF(AND(設定!$B$11&gt;=$N132,$O132=""),"D票期限間近","E票期限間近")),IF(AH132=1,"E票要確認","確認中")))))</f>
        <v/>
      </c>
      <c r="AC132" s="6" t="n"/>
      <c r="AD132" s="5" t="n"/>
      <c r="AE132" s="4">
        <f>IF($L132&lt;&gt;"","受領",IF($K132="","",IF(設定!$B$10&gt;$K132,"超過",IF(設定!$B$11&gt;=$K132,"間近","OK"))))</f>
        <v/>
      </c>
      <c r="AF132" s="4">
        <f>IF($O132&lt;&gt;"","受領",IF($N132="","",IF(設定!$B$10&gt;$N132,"超過",IF(設定!$B$11&gt;=$N132,"間近","OK"))))</f>
        <v/>
      </c>
      <c r="AG132" s="4">
        <f>IF($R132&lt;&gt;"","受領",IF($Q132="","",IF(設定!$B$10&gt;$Q132,"超過",IF(設定!$B$11&gt;=$Q132,"間近","OK"))))</f>
        <v/>
      </c>
      <c r="AH132" s="4">
        <f>IF($B132="",0,IF(($AA132="全票受領済み")+($L132&lt;&gt;"")*($O132&lt;&gt;"")*($R132&lt;&gt;""),5,IF(($D132="")+($I132="不明・要確認"),4,IF((設定!$B$10&gt;$K132)*($L132="")+(設定!$B$10&gt;$N132)*($O132="")+(設定!$B$10&gt;$Q132)*($R132=""),3,IF((設定!$B$11&gt;=$K132)*($L132="")+(設定!$B$11&gt;=$N132)*($O132="")+(設定!$B$11&gt;=$Q132)*($R132=""),2,IF($Q132="",1,0))))))</f>
        <v/>
      </c>
      <c r="AI132" s="8">
        <f>IFERROR(IF($AK132="","",$AK132+設定!$B$9),"")</f>
        <v/>
      </c>
      <c r="AJ132" s="4" t="n"/>
      <c r="AK132" s="7" t="n"/>
      <c r="AL132" s="4" t="n"/>
      <c r="AM132" s="4" t="n"/>
      <c r="AO132" s="8" t="n"/>
      <c r="AS132" s="8" t="n"/>
      <c r="AT132">
        <f>IFERROR(IF($B132="","",IF(COUNTIF($B$6:$B$305,$B132)&gt;1,"管理番号重複",IF(AND($C132="",OR($D132&lt;&gt;"",$L132&lt;&gt;"",$O132&lt;&gt;"",$R132&lt;&gt;"")),"交付日なしでデータあり",IF(OR(AND($L132&lt;&gt;"",$C132&lt;&gt;"",$L132&lt;$C132),AND($O132&lt;&gt;"",$C132&lt;&gt;"",$O132&lt;$C132),AND($R132&lt;&gt;"",$C132&lt;&gt;"",$R132&lt;$C132)),"交付日前の受領日",IF(OR(AND($L132&lt;&gt;"",$L132&gt;設定!$B$10),AND($O132&lt;&gt;"",$O132&gt;設定!$B$10),AND($R132&lt;&gt;"",$R132&gt;設定!$B$10)),"未来の受領日",IF(AND($AK132&lt;&gt;"",$C132&lt;&gt;"",$AK132&lt;$C132),"交付日前の照合日",IF(AND($AK132="",$AI132&lt;&gt;"","確認済み"),"受領前の照合",IF(AND($AI132="確認済み",$AK132=""),"照合済みで照合日なし",IF(AND($AI132="不備あり",$AR132=""),"不備ありで不備内容なし",IF(AND($L132&lt;&gt;"",$O132&lt;&gt;"",$R132&lt;&gt;"",$AT132="未着対応中"),"全票受領で未着対応中",IF($I132="不明・要確認","ルート不明",IF($J132="","保管場所なし",IF($Z132="","担当者なし",""))))))))))))),"")</f>
        <v/>
      </c>
      <c r="AU132" s="8" t="n"/>
    </row>
    <row r="133">
      <c r="A133" s="4">
        <f>IF($B133="","",ROW()-5)</f>
        <v/>
      </c>
      <c r="B133" s="5" t="n"/>
      <c r="C133" s="6" t="n"/>
      <c r="D133" s="5" t="n"/>
      <c r="E133" s="5" t="n"/>
      <c r="F133" s="5" t="n"/>
      <c r="G133" s="5" t="n"/>
      <c r="H133" s="5" t="n"/>
      <c r="I133" s="5" t="n"/>
      <c r="J133" s="5" t="n"/>
      <c r="K133" s="7">
        <f>IF($C133="","",IF($D133="特別管理",設定!$B$3,設定!$B$2)+$C133)</f>
        <v/>
      </c>
      <c r="L133" s="6" t="n"/>
      <c r="M133" s="7">
        <f>IF($L133="","",EDATE($L133,設定!$B$5*12))</f>
        <v/>
      </c>
      <c r="N133" s="7">
        <f>IF($C133="","",IF($D133="特別管理",設定!$B$3,設定!$B$2)+$C133)</f>
        <v/>
      </c>
      <c r="O133" s="6" t="n"/>
      <c r="P133" s="7">
        <f>IF($O133="","",EDATE($O133,設定!$B$5*12))</f>
        <v/>
      </c>
      <c r="Q133" s="7">
        <f>IF($C133="","",設定!$B$4+$C133)</f>
        <v/>
      </c>
      <c r="R133" s="6" t="n"/>
      <c r="S133" s="7">
        <f>IF($R133="","",EDATE($R133,設定!$B$5*12))</f>
        <v/>
      </c>
      <c r="T133" s="7">
        <f>IF($C133="","",EDATE($C133,設定!$B$5*12))</f>
        <v/>
      </c>
      <c r="U133" s="7">
        <f>IF(COUNT($M133,$P133,$S133,$T133)=0,"",MAX(IF($M133="",0,$M133),IF($P133="",0,$P133),IF($S133="",0,$S133),IF($T133="",0,$T133)))</f>
        <v/>
      </c>
      <c r="V133" s="6" t="n"/>
      <c r="W133" s="5" t="n"/>
      <c r="X133" s="7">
        <f>IF(AND($L133="",$K133&lt;&gt;"",設定!$B$10&gt;$K133),$K133+設定!$B$7,"")</f>
        <v/>
      </c>
      <c r="Y133" s="5" t="n"/>
      <c r="Z133" s="5" t="n"/>
      <c r="AA133" s="5" t="n"/>
      <c r="AB133" s="4">
        <f>IF(AH133=5,"完了",IF(AH133=4,"要確認：区分またはルート未設定",IF(AH133=3,IF(AND(設定!$B$10&gt;$K133,$L133=""),"B2票期限超過",IF(AND(設定!$B$10&gt;$N133,$O133=""),"D票期限超過","E票期限超過")),IF(AH133=2,IF(AND(設定!$B$11&gt;=$K133,$L133=""),"B2票期限間近",IF(AND(設定!$B$11&gt;=$N133,$O133=""),"D票期限間近","E票期限間近")),IF(AH133=1,"E票要確認","確認中")))))</f>
        <v/>
      </c>
      <c r="AC133" s="6" t="n"/>
      <c r="AD133" s="5" t="n"/>
      <c r="AE133" s="4">
        <f>IF($L133&lt;&gt;"","受領",IF($K133="","",IF(設定!$B$10&gt;$K133,"超過",IF(設定!$B$11&gt;=$K133,"間近","OK"))))</f>
        <v/>
      </c>
      <c r="AF133" s="4">
        <f>IF($O133&lt;&gt;"","受領",IF($N133="","",IF(設定!$B$10&gt;$N133,"超過",IF(設定!$B$11&gt;=$N133,"間近","OK"))))</f>
        <v/>
      </c>
      <c r="AG133" s="4">
        <f>IF($R133&lt;&gt;"","受領",IF($Q133="","",IF(設定!$B$10&gt;$Q133,"超過",IF(設定!$B$11&gt;=$Q133,"間近","OK"))))</f>
        <v/>
      </c>
      <c r="AH133" s="4">
        <f>IF($B133="",0,IF(($AA133="全票受領済み")+($L133&lt;&gt;"")*($O133&lt;&gt;"")*($R133&lt;&gt;""),5,IF(($D133="")+($I133="不明・要確認"),4,IF((設定!$B$10&gt;$K133)*($L133="")+(設定!$B$10&gt;$N133)*($O133="")+(設定!$B$10&gt;$Q133)*($R133=""),3,IF((設定!$B$11&gt;=$K133)*($L133="")+(設定!$B$11&gt;=$N133)*($O133="")+(設定!$B$11&gt;=$Q133)*($R133=""),2,IF($Q133="",1,0))))))</f>
        <v/>
      </c>
      <c r="AI133" s="8">
        <f>IFERROR(IF($AK133="","",$AK133+設定!$B$9),"")</f>
        <v/>
      </c>
      <c r="AJ133" s="4" t="n"/>
      <c r="AK133" s="7" t="n"/>
      <c r="AL133" s="4" t="n"/>
      <c r="AM133" s="4" t="n"/>
      <c r="AO133" s="8" t="n"/>
      <c r="AS133" s="8" t="n"/>
      <c r="AT133">
        <f>IFERROR(IF($B133="","",IF(COUNTIF($B$6:$B$305,$B133)&gt;1,"管理番号重複",IF(AND($C133="",OR($D133&lt;&gt;"",$L133&lt;&gt;"",$O133&lt;&gt;"",$R133&lt;&gt;"")),"交付日なしでデータあり",IF(OR(AND($L133&lt;&gt;"",$C133&lt;&gt;"",$L133&lt;$C133),AND($O133&lt;&gt;"",$C133&lt;&gt;"",$O133&lt;$C133),AND($R133&lt;&gt;"",$C133&lt;&gt;"",$R133&lt;$C133)),"交付日前の受領日",IF(OR(AND($L133&lt;&gt;"",$L133&gt;設定!$B$10),AND($O133&lt;&gt;"",$O133&gt;設定!$B$10),AND($R133&lt;&gt;"",$R133&gt;設定!$B$10)),"未来の受領日",IF(AND($AK133&lt;&gt;"",$C133&lt;&gt;"",$AK133&lt;$C133),"交付日前の照合日",IF(AND($AK133="",$AI133&lt;&gt;"","確認済み"),"受領前の照合",IF(AND($AI133="確認済み",$AK133=""),"照合済みで照合日なし",IF(AND($AI133="不備あり",$AR133=""),"不備ありで不備内容なし",IF(AND($L133&lt;&gt;"",$O133&lt;&gt;"",$R133&lt;&gt;"",$AT133="未着対応中"),"全票受領で未着対応中",IF($I133="不明・要確認","ルート不明",IF($J133="","保管場所なし",IF($Z133="","担当者なし",""))))))))))))),"")</f>
        <v/>
      </c>
      <c r="AU133" s="8" t="n"/>
    </row>
    <row r="134">
      <c r="A134" s="4">
        <f>IF($B134="","",ROW()-5)</f>
        <v/>
      </c>
      <c r="B134" s="5" t="n"/>
      <c r="C134" s="6" t="n"/>
      <c r="D134" s="5" t="n"/>
      <c r="E134" s="5" t="n"/>
      <c r="F134" s="5" t="n"/>
      <c r="G134" s="5" t="n"/>
      <c r="H134" s="5" t="n"/>
      <c r="I134" s="5" t="n"/>
      <c r="J134" s="5" t="n"/>
      <c r="K134" s="7">
        <f>IF($C134="","",IF($D134="特別管理",設定!$B$3,設定!$B$2)+$C134)</f>
        <v/>
      </c>
      <c r="L134" s="6" t="n"/>
      <c r="M134" s="7">
        <f>IF($L134="","",EDATE($L134,設定!$B$5*12))</f>
        <v/>
      </c>
      <c r="N134" s="7">
        <f>IF($C134="","",IF($D134="特別管理",設定!$B$3,設定!$B$2)+$C134)</f>
        <v/>
      </c>
      <c r="O134" s="6" t="n"/>
      <c r="P134" s="7">
        <f>IF($O134="","",EDATE($O134,設定!$B$5*12))</f>
        <v/>
      </c>
      <c r="Q134" s="7">
        <f>IF($C134="","",設定!$B$4+$C134)</f>
        <v/>
      </c>
      <c r="R134" s="6" t="n"/>
      <c r="S134" s="7">
        <f>IF($R134="","",EDATE($R134,設定!$B$5*12))</f>
        <v/>
      </c>
      <c r="T134" s="7">
        <f>IF($C134="","",EDATE($C134,設定!$B$5*12))</f>
        <v/>
      </c>
      <c r="U134" s="7">
        <f>IF(COUNT($M134,$P134,$S134,$T134)=0,"",MAX(IF($M134="",0,$M134),IF($P134="",0,$P134),IF($S134="",0,$S134),IF($T134="",0,$T134)))</f>
        <v/>
      </c>
      <c r="V134" s="6" t="n"/>
      <c r="W134" s="5" t="n"/>
      <c r="X134" s="7">
        <f>IF(AND($L134="",$K134&lt;&gt;"",設定!$B$10&gt;$K134),$K134+設定!$B$7,"")</f>
        <v/>
      </c>
      <c r="Y134" s="5" t="n"/>
      <c r="Z134" s="5" t="n"/>
      <c r="AA134" s="5" t="n"/>
      <c r="AB134" s="4">
        <f>IF(AH134=5,"完了",IF(AH134=4,"要確認：区分またはルート未設定",IF(AH134=3,IF(AND(設定!$B$10&gt;$K134,$L134=""),"B2票期限超過",IF(AND(設定!$B$10&gt;$N134,$O134=""),"D票期限超過","E票期限超過")),IF(AH134=2,IF(AND(設定!$B$11&gt;=$K134,$L134=""),"B2票期限間近",IF(AND(設定!$B$11&gt;=$N134,$O134=""),"D票期限間近","E票期限間近")),IF(AH134=1,"E票要確認","確認中")))))</f>
        <v/>
      </c>
      <c r="AC134" s="6" t="n"/>
      <c r="AD134" s="5" t="n"/>
      <c r="AE134" s="4">
        <f>IF($L134&lt;&gt;"","受領",IF($K134="","",IF(設定!$B$10&gt;$K134,"超過",IF(設定!$B$11&gt;=$K134,"間近","OK"))))</f>
        <v/>
      </c>
      <c r="AF134" s="4">
        <f>IF($O134&lt;&gt;"","受領",IF($N134="","",IF(設定!$B$10&gt;$N134,"超過",IF(設定!$B$11&gt;=$N134,"間近","OK"))))</f>
        <v/>
      </c>
      <c r="AG134" s="4">
        <f>IF($R134&lt;&gt;"","受領",IF($Q134="","",IF(設定!$B$10&gt;$Q134,"超過",IF(設定!$B$11&gt;=$Q134,"間近","OK"))))</f>
        <v/>
      </c>
      <c r="AH134" s="4">
        <f>IF($B134="",0,IF(($AA134="全票受領済み")+($L134&lt;&gt;"")*($O134&lt;&gt;"")*($R134&lt;&gt;""),5,IF(($D134="")+($I134="不明・要確認"),4,IF((設定!$B$10&gt;$K134)*($L134="")+(設定!$B$10&gt;$N134)*($O134="")+(設定!$B$10&gt;$Q134)*($R134=""),3,IF((設定!$B$11&gt;=$K134)*($L134="")+(設定!$B$11&gt;=$N134)*($O134="")+(設定!$B$11&gt;=$Q134)*($R134=""),2,IF($Q134="",1,0))))))</f>
        <v/>
      </c>
      <c r="AI134" s="8">
        <f>IFERROR(IF($AK134="","",$AK134+設定!$B$9),"")</f>
        <v/>
      </c>
      <c r="AJ134" s="4" t="n"/>
      <c r="AK134" s="7" t="n"/>
      <c r="AL134" s="4" t="n"/>
      <c r="AM134" s="4" t="n"/>
      <c r="AO134" s="8" t="n"/>
      <c r="AS134" s="8" t="n"/>
      <c r="AT134">
        <f>IFERROR(IF($B134="","",IF(COUNTIF($B$6:$B$305,$B134)&gt;1,"管理番号重複",IF(AND($C134="",OR($D134&lt;&gt;"",$L134&lt;&gt;"",$O134&lt;&gt;"",$R134&lt;&gt;"")),"交付日なしでデータあり",IF(OR(AND($L134&lt;&gt;"",$C134&lt;&gt;"",$L134&lt;$C134),AND($O134&lt;&gt;"",$C134&lt;&gt;"",$O134&lt;$C134),AND($R134&lt;&gt;"",$C134&lt;&gt;"",$R134&lt;$C134)),"交付日前の受領日",IF(OR(AND($L134&lt;&gt;"",$L134&gt;設定!$B$10),AND($O134&lt;&gt;"",$O134&gt;設定!$B$10),AND($R134&lt;&gt;"",$R134&gt;設定!$B$10)),"未来の受領日",IF(AND($AK134&lt;&gt;"",$C134&lt;&gt;"",$AK134&lt;$C134),"交付日前の照合日",IF(AND($AK134="",$AI134&lt;&gt;"","確認済み"),"受領前の照合",IF(AND($AI134="確認済み",$AK134=""),"照合済みで照合日なし",IF(AND($AI134="不備あり",$AR134=""),"不備ありで不備内容なし",IF(AND($L134&lt;&gt;"",$O134&lt;&gt;"",$R134&lt;&gt;"",$AT134="未着対応中"),"全票受領で未着対応中",IF($I134="不明・要確認","ルート不明",IF($J134="","保管場所なし",IF($Z134="","担当者なし",""))))))))))))),"")</f>
        <v/>
      </c>
      <c r="AU134" s="8" t="n"/>
    </row>
    <row r="135">
      <c r="A135" s="4">
        <f>IF($B135="","",ROW()-5)</f>
        <v/>
      </c>
      <c r="B135" s="5" t="n"/>
      <c r="C135" s="6" t="n"/>
      <c r="D135" s="5" t="n"/>
      <c r="E135" s="5" t="n"/>
      <c r="F135" s="5" t="n"/>
      <c r="G135" s="5" t="n"/>
      <c r="H135" s="5" t="n"/>
      <c r="I135" s="5" t="n"/>
      <c r="J135" s="5" t="n"/>
      <c r="K135" s="7">
        <f>IF($C135="","",IF($D135="特別管理",設定!$B$3,設定!$B$2)+$C135)</f>
        <v/>
      </c>
      <c r="L135" s="6" t="n"/>
      <c r="M135" s="7">
        <f>IF($L135="","",EDATE($L135,設定!$B$5*12))</f>
        <v/>
      </c>
      <c r="N135" s="7">
        <f>IF($C135="","",IF($D135="特別管理",設定!$B$3,設定!$B$2)+$C135)</f>
        <v/>
      </c>
      <c r="O135" s="6" t="n"/>
      <c r="P135" s="7">
        <f>IF($O135="","",EDATE($O135,設定!$B$5*12))</f>
        <v/>
      </c>
      <c r="Q135" s="7">
        <f>IF($C135="","",設定!$B$4+$C135)</f>
        <v/>
      </c>
      <c r="R135" s="6" t="n"/>
      <c r="S135" s="7">
        <f>IF($R135="","",EDATE($R135,設定!$B$5*12))</f>
        <v/>
      </c>
      <c r="T135" s="7">
        <f>IF($C135="","",EDATE($C135,設定!$B$5*12))</f>
        <v/>
      </c>
      <c r="U135" s="7">
        <f>IF(COUNT($M135,$P135,$S135,$T135)=0,"",MAX(IF($M135="",0,$M135),IF($P135="",0,$P135),IF($S135="",0,$S135),IF($T135="",0,$T135)))</f>
        <v/>
      </c>
      <c r="V135" s="6" t="n"/>
      <c r="W135" s="5" t="n"/>
      <c r="X135" s="7">
        <f>IF(AND($L135="",$K135&lt;&gt;"",設定!$B$10&gt;$K135),$K135+設定!$B$7,"")</f>
        <v/>
      </c>
      <c r="Y135" s="5" t="n"/>
      <c r="Z135" s="5" t="n"/>
      <c r="AA135" s="5" t="n"/>
      <c r="AB135" s="4">
        <f>IF(AH135=5,"完了",IF(AH135=4,"要確認：区分またはルート未設定",IF(AH135=3,IF(AND(設定!$B$10&gt;$K135,$L135=""),"B2票期限超過",IF(AND(設定!$B$10&gt;$N135,$O135=""),"D票期限超過","E票期限超過")),IF(AH135=2,IF(AND(設定!$B$11&gt;=$K135,$L135=""),"B2票期限間近",IF(AND(設定!$B$11&gt;=$N135,$O135=""),"D票期限間近","E票期限間近")),IF(AH135=1,"E票要確認","確認中")))))</f>
        <v/>
      </c>
      <c r="AC135" s="6" t="n"/>
      <c r="AD135" s="5" t="n"/>
      <c r="AE135" s="4">
        <f>IF($L135&lt;&gt;"","受領",IF($K135="","",IF(設定!$B$10&gt;$K135,"超過",IF(設定!$B$11&gt;=$K135,"間近","OK"))))</f>
        <v/>
      </c>
      <c r="AF135" s="4">
        <f>IF($O135&lt;&gt;"","受領",IF($N135="","",IF(設定!$B$10&gt;$N135,"超過",IF(設定!$B$11&gt;=$N135,"間近","OK"))))</f>
        <v/>
      </c>
      <c r="AG135" s="4">
        <f>IF($R135&lt;&gt;"","受領",IF($Q135="","",IF(設定!$B$10&gt;$Q135,"超過",IF(設定!$B$11&gt;=$Q135,"間近","OK"))))</f>
        <v/>
      </c>
      <c r="AH135" s="4">
        <f>IF($B135="",0,IF(($AA135="全票受領済み")+($L135&lt;&gt;"")*($O135&lt;&gt;"")*($R135&lt;&gt;""),5,IF(($D135="")+($I135="不明・要確認"),4,IF((設定!$B$10&gt;$K135)*($L135="")+(設定!$B$10&gt;$N135)*($O135="")+(設定!$B$10&gt;$Q135)*($R135=""),3,IF((設定!$B$11&gt;=$K135)*($L135="")+(設定!$B$11&gt;=$N135)*($O135="")+(設定!$B$11&gt;=$Q135)*($R135=""),2,IF($Q135="",1,0))))))</f>
        <v/>
      </c>
      <c r="AI135" s="8">
        <f>IFERROR(IF($AK135="","",$AK135+設定!$B$9),"")</f>
        <v/>
      </c>
      <c r="AJ135" s="4" t="n"/>
      <c r="AK135" s="7" t="n"/>
      <c r="AL135" s="4" t="n"/>
      <c r="AM135" s="4" t="n"/>
      <c r="AO135" s="8" t="n"/>
      <c r="AS135" s="8" t="n"/>
      <c r="AT135">
        <f>IFERROR(IF($B135="","",IF(COUNTIF($B$6:$B$305,$B135)&gt;1,"管理番号重複",IF(AND($C135="",OR($D135&lt;&gt;"",$L135&lt;&gt;"",$O135&lt;&gt;"",$R135&lt;&gt;"")),"交付日なしでデータあり",IF(OR(AND($L135&lt;&gt;"",$C135&lt;&gt;"",$L135&lt;$C135),AND($O135&lt;&gt;"",$C135&lt;&gt;"",$O135&lt;$C135),AND($R135&lt;&gt;"",$C135&lt;&gt;"",$R135&lt;$C135)),"交付日前の受領日",IF(OR(AND($L135&lt;&gt;"",$L135&gt;設定!$B$10),AND($O135&lt;&gt;"",$O135&gt;設定!$B$10),AND($R135&lt;&gt;"",$R135&gt;設定!$B$10)),"未来の受領日",IF(AND($AK135&lt;&gt;"",$C135&lt;&gt;"",$AK135&lt;$C135),"交付日前の照合日",IF(AND($AK135="",$AI135&lt;&gt;"","確認済み"),"受領前の照合",IF(AND($AI135="確認済み",$AK135=""),"照合済みで照合日なし",IF(AND($AI135="不備あり",$AR135=""),"不備ありで不備内容なし",IF(AND($L135&lt;&gt;"",$O135&lt;&gt;"",$R135&lt;&gt;"",$AT135="未着対応中"),"全票受領で未着対応中",IF($I135="不明・要確認","ルート不明",IF($J135="","保管場所なし",IF($Z135="","担当者なし",""))))))))))))),"")</f>
        <v/>
      </c>
      <c r="AU135" s="8" t="n"/>
    </row>
    <row r="136">
      <c r="A136" s="4">
        <f>IF($B136="","",ROW()-5)</f>
        <v/>
      </c>
      <c r="B136" s="5" t="n"/>
      <c r="C136" s="6" t="n"/>
      <c r="D136" s="5" t="n"/>
      <c r="E136" s="5" t="n"/>
      <c r="F136" s="5" t="n"/>
      <c r="G136" s="5" t="n"/>
      <c r="H136" s="5" t="n"/>
      <c r="I136" s="5" t="n"/>
      <c r="J136" s="5" t="n"/>
      <c r="K136" s="7">
        <f>IF($C136="","",IF($D136="特別管理",設定!$B$3,設定!$B$2)+$C136)</f>
        <v/>
      </c>
      <c r="L136" s="6" t="n"/>
      <c r="M136" s="7">
        <f>IF($L136="","",EDATE($L136,設定!$B$5*12))</f>
        <v/>
      </c>
      <c r="N136" s="7">
        <f>IF($C136="","",IF($D136="特別管理",設定!$B$3,設定!$B$2)+$C136)</f>
        <v/>
      </c>
      <c r="O136" s="6" t="n"/>
      <c r="P136" s="7">
        <f>IF($O136="","",EDATE($O136,設定!$B$5*12))</f>
        <v/>
      </c>
      <c r="Q136" s="7">
        <f>IF($C136="","",設定!$B$4+$C136)</f>
        <v/>
      </c>
      <c r="R136" s="6" t="n"/>
      <c r="S136" s="7">
        <f>IF($R136="","",EDATE($R136,設定!$B$5*12))</f>
        <v/>
      </c>
      <c r="T136" s="7">
        <f>IF($C136="","",EDATE($C136,設定!$B$5*12))</f>
        <v/>
      </c>
      <c r="U136" s="7">
        <f>IF(COUNT($M136,$P136,$S136,$T136)=0,"",MAX(IF($M136="",0,$M136),IF($P136="",0,$P136),IF($S136="",0,$S136),IF($T136="",0,$T136)))</f>
        <v/>
      </c>
      <c r="V136" s="6" t="n"/>
      <c r="W136" s="5" t="n"/>
      <c r="X136" s="7">
        <f>IF(AND($L136="",$K136&lt;&gt;"",設定!$B$10&gt;$K136),$K136+設定!$B$7,"")</f>
        <v/>
      </c>
      <c r="Y136" s="5" t="n"/>
      <c r="Z136" s="5" t="n"/>
      <c r="AA136" s="5" t="n"/>
      <c r="AB136" s="4">
        <f>IF(AH136=5,"完了",IF(AH136=4,"要確認：区分またはルート未設定",IF(AH136=3,IF(AND(設定!$B$10&gt;$K136,$L136=""),"B2票期限超過",IF(AND(設定!$B$10&gt;$N136,$O136=""),"D票期限超過","E票期限超過")),IF(AH136=2,IF(AND(設定!$B$11&gt;=$K136,$L136=""),"B2票期限間近",IF(AND(設定!$B$11&gt;=$N136,$O136=""),"D票期限間近","E票期限間近")),IF(AH136=1,"E票要確認","確認中")))))</f>
        <v/>
      </c>
      <c r="AC136" s="6" t="n"/>
      <c r="AD136" s="5" t="n"/>
      <c r="AE136" s="4">
        <f>IF($L136&lt;&gt;"","受領",IF($K136="","",IF(設定!$B$10&gt;$K136,"超過",IF(設定!$B$11&gt;=$K136,"間近","OK"))))</f>
        <v/>
      </c>
      <c r="AF136" s="4">
        <f>IF($O136&lt;&gt;"","受領",IF($N136="","",IF(設定!$B$10&gt;$N136,"超過",IF(設定!$B$11&gt;=$N136,"間近","OK"))))</f>
        <v/>
      </c>
      <c r="AG136" s="4">
        <f>IF($R136&lt;&gt;"","受領",IF($Q136="","",IF(設定!$B$10&gt;$Q136,"超過",IF(設定!$B$11&gt;=$Q136,"間近","OK"))))</f>
        <v/>
      </c>
      <c r="AH136" s="4">
        <f>IF($B136="",0,IF(($AA136="全票受領済み")+($L136&lt;&gt;"")*($O136&lt;&gt;"")*($R136&lt;&gt;""),5,IF(($D136="")+($I136="不明・要確認"),4,IF((設定!$B$10&gt;$K136)*($L136="")+(設定!$B$10&gt;$N136)*($O136="")+(設定!$B$10&gt;$Q136)*($R136=""),3,IF((設定!$B$11&gt;=$K136)*($L136="")+(設定!$B$11&gt;=$N136)*($O136="")+(設定!$B$11&gt;=$Q136)*($R136=""),2,IF($Q136="",1,0))))))</f>
        <v/>
      </c>
      <c r="AI136" s="8">
        <f>IFERROR(IF($AK136="","",$AK136+設定!$B$9),"")</f>
        <v/>
      </c>
      <c r="AJ136" s="4" t="n"/>
      <c r="AK136" s="7" t="n"/>
      <c r="AL136" s="4" t="n"/>
      <c r="AM136" s="4" t="n"/>
      <c r="AO136" s="8" t="n"/>
      <c r="AS136" s="8" t="n"/>
      <c r="AT136">
        <f>IFERROR(IF($B136="","",IF(COUNTIF($B$6:$B$305,$B136)&gt;1,"管理番号重複",IF(AND($C136="",OR($D136&lt;&gt;"",$L136&lt;&gt;"",$O136&lt;&gt;"",$R136&lt;&gt;"")),"交付日なしでデータあり",IF(OR(AND($L136&lt;&gt;"",$C136&lt;&gt;"",$L136&lt;$C136),AND($O136&lt;&gt;"",$C136&lt;&gt;"",$O136&lt;$C136),AND($R136&lt;&gt;"",$C136&lt;&gt;"",$R136&lt;$C136)),"交付日前の受領日",IF(OR(AND($L136&lt;&gt;"",$L136&gt;設定!$B$10),AND($O136&lt;&gt;"",$O136&gt;設定!$B$10),AND($R136&lt;&gt;"",$R136&gt;設定!$B$10)),"未来の受領日",IF(AND($AK136&lt;&gt;"",$C136&lt;&gt;"",$AK136&lt;$C136),"交付日前の照合日",IF(AND($AK136="",$AI136&lt;&gt;"","確認済み"),"受領前の照合",IF(AND($AI136="確認済み",$AK136=""),"照合済みで照合日なし",IF(AND($AI136="不備あり",$AR136=""),"不備ありで不備内容なし",IF(AND($L136&lt;&gt;"",$O136&lt;&gt;"",$R136&lt;&gt;"",$AT136="未着対応中"),"全票受領で未着対応中",IF($I136="不明・要確認","ルート不明",IF($J136="","保管場所なし",IF($Z136="","担当者なし",""))))))))))))),"")</f>
        <v/>
      </c>
      <c r="AU136" s="8" t="n"/>
    </row>
    <row r="137">
      <c r="A137" s="4">
        <f>IF($B137="","",ROW()-5)</f>
        <v/>
      </c>
      <c r="B137" s="5" t="n"/>
      <c r="C137" s="6" t="n"/>
      <c r="D137" s="5" t="n"/>
      <c r="E137" s="5" t="n"/>
      <c r="F137" s="5" t="n"/>
      <c r="G137" s="5" t="n"/>
      <c r="H137" s="5" t="n"/>
      <c r="I137" s="5" t="n"/>
      <c r="J137" s="5" t="n"/>
      <c r="K137" s="7">
        <f>IF($C137="","",IF($D137="特別管理",設定!$B$3,設定!$B$2)+$C137)</f>
        <v/>
      </c>
      <c r="L137" s="6" t="n"/>
      <c r="M137" s="7">
        <f>IF($L137="","",EDATE($L137,設定!$B$5*12))</f>
        <v/>
      </c>
      <c r="N137" s="7">
        <f>IF($C137="","",IF($D137="特別管理",設定!$B$3,設定!$B$2)+$C137)</f>
        <v/>
      </c>
      <c r="O137" s="6" t="n"/>
      <c r="P137" s="7">
        <f>IF($O137="","",EDATE($O137,設定!$B$5*12))</f>
        <v/>
      </c>
      <c r="Q137" s="7">
        <f>IF($C137="","",設定!$B$4+$C137)</f>
        <v/>
      </c>
      <c r="R137" s="6" t="n"/>
      <c r="S137" s="7">
        <f>IF($R137="","",EDATE($R137,設定!$B$5*12))</f>
        <v/>
      </c>
      <c r="T137" s="7">
        <f>IF($C137="","",EDATE($C137,設定!$B$5*12))</f>
        <v/>
      </c>
      <c r="U137" s="7">
        <f>IF(COUNT($M137,$P137,$S137,$T137)=0,"",MAX(IF($M137="",0,$M137),IF($P137="",0,$P137),IF($S137="",0,$S137),IF($T137="",0,$T137)))</f>
        <v/>
      </c>
      <c r="V137" s="6" t="n"/>
      <c r="W137" s="5" t="n"/>
      <c r="X137" s="7">
        <f>IF(AND($L137="",$K137&lt;&gt;"",設定!$B$10&gt;$K137),$K137+設定!$B$7,"")</f>
        <v/>
      </c>
      <c r="Y137" s="5" t="n"/>
      <c r="Z137" s="5" t="n"/>
      <c r="AA137" s="5" t="n"/>
      <c r="AB137" s="4">
        <f>IF(AH137=5,"完了",IF(AH137=4,"要確認：区分またはルート未設定",IF(AH137=3,IF(AND(設定!$B$10&gt;$K137,$L137=""),"B2票期限超過",IF(AND(設定!$B$10&gt;$N137,$O137=""),"D票期限超過","E票期限超過")),IF(AH137=2,IF(AND(設定!$B$11&gt;=$K137,$L137=""),"B2票期限間近",IF(AND(設定!$B$11&gt;=$N137,$O137=""),"D票期限間近","E票期限間近")),IF(AH137=1,"E票要確認","確認中")))))</f>
        <v/>
      </c>
      <c r="AC137" s="6" t="n"/>
      <c r="AD137" s="5" t="n"/>
      <c r="AE137" s="4">
        <f>IF($L137&lt;&gt;"","受領",IF($K137="","",IF(設定!$B$10&gt;$K137,"超過",IF(設定!$B$11&gt;=$K137,"間近","OK"))))</f>
        <v/>
      </c>
      <c r="AF137" s="4">
        <f>IF($O137&lt;&gt;"","受領",IF($N137="","",IF(設定!$B$10&gt;$N137,"超過",IF(設定!$B$11&gt;=$N137,"間近","OK"))))</f>
        <v/>
      </c>
      <c r="AG137" s="4">
        <f>IF($R137&lt;&gt;"","受領",IF($Q137="","",IF(設定!$B$10&gt;$Q137,"超過",IF(設定!$B$11&gt;=$Q137,"間近","OK"))))</f>
        <v/>
      </c>
      <c r="AH137" s="4">
        <f>IF($B137="",0,IF(($AA137="全票受領済み")+($L137&lt;&gt;"")*($O137&lt;&gt;"")*($R137&lt;&gt;""),5,IF(($D137="")+($I137="不明・要確認"),4,IF((設定!$B$10&gt;$K137)*($L137="")+(設定!$B$10&gt;$N137)*($O137="")+(設定!$B$10&gt;$Q137)*($R137=""),3,IF((設定!$B$11&gt;=$K137)*($L137="")+(設定!$B$11&gt;=$N137)*($O137="")+(設定!$B$11&gt;=$Q137)*($R137=""),2,IF($Q137="",1,0))))))</f>
        <v/>
      </c>
      <c r="AI137" s="8">
        <f>IFERROR(IF($AK137="","",$AK137+設定!$B$9),"")</f>
        <v/>
      </c>
      <c r="AJ137" s="4" t="n"/>
      <c r="AK137" s="7" t="n"/>
      <c r="AL137" s="4" t="n"/>
      <c r="AM137" s="4" t="n"/>
      <c r="AO137" s="8" t="n"/>
      <c r="AS137" s="8" t="n"/>
      <c r="AT137">
        <f>IFERROR(IF($B137="","",IF(COUNTIF($B$6:$B$305,$B137)&gt;1,"管理番号重複",IF(AND($C137="",OR($D137&lt;&gt;"",$L137&lt;&gt;"",$O137&lt;&gt;"",$R137&lt;&gt;"")),"交付日なしでデータあり",IF(OR(AND($L137&lt;&gt;"",$C137&lt;&gt;"",$L137&lt;$C137),AND($O137&lt;&gt;"",$C137&lt;&gt;"",$O137&lt;$C137),AND($R137&lt;&gt;"",$C137&lt;&gt;"",$R137&lt;$C137)),"交付日前の受領日",IF(OR(AND($L137&lt;&gt;"",$L137&gt;設定!$B$10),AND($O137&lt;&gt;"",$O137&gt;設定!$B$10),AND($R137&lt;&gt;"",$R137&gt;設定!$B$10)),"未来の受領日",IF(AND($AK137&lt;&gt;"",$C137&lt;&gt;"",$AK137&lt;$C137),"交付日前の照合日",IF(AND($AK137="",$AI137&lt;&gt;"","確認済み"),"受領前の照合",IF(AND($AI137="確認済み",$AK137=""),"照合済みで照合日なし",IF(AND($AI137="不備あり",$AR137=""),"不備ありで不備内容なし",IF(AND($L137&lt;&gt;"",$O137&lt;&gt;"",$R137&lt;&gt;"",$AT137="未着対応中"),"全票受領で未着対応中",IF($I137="不明・要確認","ルート不明",IF($J137="","保管場所なし",IF($Z137="","担当者なし",""))))))))))))),"")</f>
        <v/>
      </c>
      <c r="AU137" s="8" t="n"/>
    </row>
    <row r="138">
      <c r="A138" s="4">
        <f>IF($B138="","",ROW()-5)</f>
        <v/>
      </c>
      <c r="B138" s="5" t="n"/>
      <c r="C138" s="6" t="n"/>
      <c r="D138" s="5" t="n"/>
      <c r="E138" s="5" t="n"/>
      <c r="F138" s="5" t="n"/>
      <c r="G138" s="5" t="n"/>
      <c r="H138" s="5" t="n"/>
      <c r="I138" s="5" t="n"/>
      <c r="J138" s="5" t="n"/>
      <c r="K138" s="7">
        <f>IF($C138="","",IF($D138="特別管理",設定!$B$3,設定!$B$2)+$C138)</f>
        <v/>
      </c>
      <c r="L138" s="6" t="n"/>
      <c r="M138" s="7">
        <f>IF($L138="","",EDATE($L138,設定!$B$5*12))</f>
        <v/>
      </c>
      <c r="N138" s="7">
        <f>IF($C138="","",IF($D138="特別管理",設定!$B$3,設定!$B$2)+$C138)</f>
        <v/>
      </c>
      <c r="O138" s="6" t="n"/>
      <c r="P138" s="7">
        <f>IF($O138="","",EDATE($O138,設定!$B$5*12))</f>
        <v/>
      </c>
      <c r="Q138" s="7">
        <f>IF($C138="","",設定!$B$4+$C138)</f>
        <v/>
      </c>
      <c r="R138" s="6" t="n"/>
      <c r="S138" s="7">
        <f>IF($R138="","",EDATE($R138,設定!$B$5*12))</f>
        <v/>
      </c>
      <c r="T138" s="7">
        <f>IF($C138="","",EDATE($C138,設定!$B$5*12))</f>
        <v/>
      </c>
      <c r="U138" s="7">
        <f>IF(COUNT($M138,$P138,$S138,$T138)=0,"",MAX(IF($M138="",0,$M138),IF($P138="",0,$P138),IF($S138="",0,$S138),IF($T138="",0,$T138)))</f>
        <v/>
      </c>
      <c r="V138" s="6" t="n"/>
      <c r="W138" s="5" t="n"/>
      <c r="X138" s="7">
        <f>IF(AND($L138="",$K138&lt;&gt;"",設定!$B$10&gt;$K138),$K138+設定!$B$7,"")</f>
        <v/>
      </c>
      <c r="Y138" s="5" t="n"/>
      <c r="Z138" s="5" t="n"/>
      <c r="AA138" s="5" t="n"/>
      <c r="AB138" s="4">
        <f>IF(AH138=5,"完了",IF(AH138=4,"要確認：区分またはルート未設定",IF(AH138=3,IF(AND(設定!$B$10&gt;$K138,$L138=""),"B2票期限超過",IF(AND(設定!$B$10&gt;$N138,$O138=""),"D票期限超過","E票期限超過")),IF(AH138=2,IF(AND(設定!$B$11&gt;=$K138,$L138=""),"B2票期限間近",IF(AND(設定!$B$11&gt;=$N138,$O138=""),"D票期限間近","E票期限間近")),IF(AH138=1,"E票要確認","確認中")))))</f>
        <v/>
      </c>
      <c r="AC138" s="6" t="n"/>
      <c r="AD138" s="5" t="n"/>
      <c r="AE138" s="4">
        <f>IF($L138&lt;&gt;"","受領",IF($K138="","",IF(設定!$B$10&gt;$K138,"超過",IF(設定!$B$11&gt;=$K138,"間近","OK"))))</f>
        <v/>
      </c>
      <c r="AF138" s="4">
        <f>IF($O138&lt;&gt;"","受領",IF($N138="","",IF(設定!$B$10&gt;$N138,"超過",IF(設定!$B$11&gt;=$N138,"間近","OK"))))</f>
        <v/>
      </c>
      <c r="AG138" s="4">
        <f>IF($R138&lt;&gt;"","受領",IF($Q138="","",IF(設定!$B$10&gt;$Q138,"超過",IF(設定!$B$11&gt;=$Q138,"間近","OK"))))</f>
        <v/>
      </c>
      <c r="AH138" s="4">
        <f>IF($B138="",0,IF(($AA138="全票受領済み")+($L138&lt;&gt;"")*($O138&lt;&gt;"")*($R138&lt;&gt;""),5,IF(($D138="")+($I138="不明・要確認"),4,IF((設定!$B$10&gt;$K138)*($L138="")+(設定!$B$10&gt;$N138)*($O138="")+(設定!$B$10&gt;$Q138)*($R138=""),3,IF((設定!$B$11&gt;=$K138)*($L138="")+(設定!$B$11&gt;=$N138)*($O138="")+(設定!$B$11&gt;=$Q138)*($R138=""),2,IF($Q138="",1,0))))))</f>
        <v/>
      </c>
      <c r="AI138" s="8">
        <f>IFERROR(IF($AK138="","",$AK138+設定!$B$9),"")</f>
        <v/>
      </c>
      <c r="AJ138" s="4" t="n"/>
      <c r="AK138" s="7" t="n"/>
      <c r="AL138" s="4" t="n"/>
      <c r="AM138" s="4" t="n"/>
      <c r="AO138" s="8" t="n"/>
      <c r="AS138" s="8" t="n"/>
      <c r="AT138">
        <f>IFERROR(IF($B138="","",IF(COUNTIF($B$6:$B$305,$B138)&gt;1,"管理番号重複",IF(AND($C138="",OR($D138&lt;&gt;"",$L138&lt;&gt;"",$O138&lt;&gt;"",$R138&lt;&gt;"")),"交付日なしでデータあり",IF(OR(AND($L138&lt;&gt;"",$C138&lt;&gt;"",$L138&lt;$C138),AND($O138&lt;&gt;"",$C138&lt;&gt;"",$O138&lt;$C138),AND($R138&lt;&gt;"",$C138&lt;&gt;"",$R138&lt;$C138)),"交付日前の受領日",IF(OR(AND($L138&lt;&gt;"",$L138&gt;設定!$B$10),AND($O138&lt;&gt;"",$O138&gt;設定!$B$10),AND($R138&lt;&gt;"",$R138&gt;設定!$B$10)),"未来の受領日",IF(AND($AK138&lt;&gt;"",$C138&lt;&gt;"",$AK138&lt;$C138),"交付日前の照合日",IF(AND($AK138="",$AI138&lt;&gt;"","確認済み"),"受領前の照合",IF(AND($AI138="確認済み",$AK138=""),"照合済みで照合日なし",IF(AND($AI138="不備あり",$AR138=""),"不備ありで不備内容なし",IF(AND($L138&lt;&gt;"",$O138&lt;&gt;"",$R138&lt;&gt;"",$AT138="未着対応中"),"全票受領で未着対応中",IF($I138="不明・要確認","ルート不明",IF($J138="","保管場所なし",IF($Z138="","担当者なし",""))))))))))))),"")</f>
        <v/>
      </c>
      <c r="AU138" s="8" t="n"/>
    </row>
    <row r="139">
      <c r="A139" s="4">
        <f>IF($B139="","",ROW()-5)</f>
        <v/>
      </c>
      <c r="B139" s="5" t="n"/>
      <c r="C139" s="6" t="n"/>
      <c r="D139" s="5" t="n"/>
      <c r="E139" s="5" t="n"/>
      <c r="F139" s="5" t="n"/>
      <c r="G139" s="5" t="n"/>
      <c r="H139" s="5" t="n"/>
      <c r="I139" s="5" t="n"/>
      <c r="J139" s="5" t="n"/>
      <c r="K139" s="7">
        <f>IF($C139="","",IF($D139="特別管理",設定!$B$3,設定!$B$2)+$C139)</f>
        <v/>
      </c>
      <c r="L139" s="6" t="n"/>
      <c r="M139" s="7">
        <f>IF($L139="","",EDATE($L139,設定!$B$5*12))</f>
        <v/>
      </c>
      <c r="N139" s="7">
        <f>IF($C139="","",IF($D139="特別管理",設定!$B$3,設定!$B$2)+$C139)</f>
        <v/>
      </c>
      <c r="O139" s="6" t="n"/>
      <c r="P139" s="7">
        <f>IF($O139="","",EDATE($O139,設定!$B$5*12))</f>
        <v/>
      </c>
      <c r="Q139" s="7">
        <f>IF($C139="","",設定!$B$4+$C139)</f>
        <v/>
      </c>
      <c r="R139" s="6" t="n"/>
      <c r="S139" s="7">
        <f>IF($R139="","",EDATE($R139,設定!$B$5*12))</f>
        <v/>
      </c>
      <c r="T139" s="7">
        <f>IF($C139="","",EDATE($C139,設定!$B$5*12))</f>
        <v/>
      </c>
      <c r="U139" s="7">
        <f>IF(COUNT($M139,$P139,$S139,$T139)=0,"",MAX(IF($M139="",0,$M139),IF($P139="",0,$P139),IF($S139="",0,$S139),IF($T139="",0,$T139)))</f>
        <v/>
      </c>
      <c r="V139" s="6" t="n"/>
      <c r="W139" s="5" t="n"/>
      <c r="X139" s="7">
        <f>IF(AND($L139="",$K139&lt;&gt;"",設定!$B$10&gt;$K139),$K139+設定!$B$7,"")</f>
        <v/>
      </c>
      <c r="Y139" s="5" t="n"/>
      <c r="Z139" s="5" t="n"/>
      <c r="AA139" s="5" t="n"/>
      <c r="AB139" s="4">
        <f>IF(AH139=5,"完了",IF(AH139=4,"要確認：区分またはルート未設定",IF(AH139=3,IF(AND(設定!$B$10&gt;$K139,$L139=""),"B2票期限超過",IF(AND(設定!$B$10&gt;$N139,$O139=""),"D票期限超過","E票期限超過")),IF(AH139=2,IF(AND(設定!$B$11&gt;=$K139,$L139=""),"B2票期限間近",IF(AND(設定!$B$11&gt;=$N139,$O139=""),"D票期限間近","E票期限間近")),IF(AH139=1,"E票要確認","確認中")))))</f>
        <v/>
      </c>
      <c r="AC139" s="6" t="n"/>
      <c r="AD139" s="5" t="n"/>
      <c r="AE139" s="4">
        <f>IF($L139&lt;&gt;"","受領",IF($K139="","",IF(設定!$B$10&gt;$K139,"超過",IF(設定!$B$11&gt;=$K139,"間近","OK"))))</f>
        <v/>
      </c>
      <c r="AF139" s="4">
        <f>IF($O139&lt;&gt;"","受領",IF($N139="","",IF(設定!$B$10&gt;$N139,"超過",IF(設定!$B$11&gt;=$N139,"間近","OK"))))</f>
        <v/>
      </c>
      <c r="AG139" s="4">
        <f>IF($R139&lt;&gt;"","受領",IF($Q139="","",IF(設定!$B$10&gt;$Q139,"超過",IF(設定!$B$11&gt;=$Q139,"間近","OK"))))</f>
        <v/>
      </c>
      <c r="AH139" s="4">
        <f>IF($B139="",0,IF(($AA139="全票受領済み")+($L139&lt;&gt;"")*($O139&lt;&gt;"")*($R139&lt;&gt;""),5,IF(($D139="")+($I139="不明・要確認"),4,IF((設定!$B$10&gt;$K139)*($L139="")+(設定!$B$10&gt;$N139)*($O139="")+(設定!$B$10&gt;$Q139)*($R139=""),3,IF((設定!$B$11&gt;=$K139)*($L139="")+(設定!$B$11&gt;=$N139)*($O139="")+(設定!$B$11&gt;=$Q139)*($R139=""),2,IF($Q139="",1,0))))))</f>
        <v/>
      </c>
      <c r="AI139" s="8">
        <f>IFERROR(IF($AK139="","",$AK139+設定!$B$9),"")</f>
        <v/>
      </c>
      <c r="AJ139" s="4" t="n"/>
      <c r="AK139" s="7" t="n"/>
      <c r="AL139" s="4" t="n"/>
      <c r="AM139" s="4" t="n"/>
      <c r="AO139" s="8" t="n"/>
      <c r="AS139" s="8" t="n"/>
      <c r="AT139">
        <f>IFERROR(IF($B139="","",IF(COUNTIF($B$6:$B$305,$B139)&gt;1,"管理番号重複",IF(AND($C139="",OR($D139&lt;&gt;"",$L139&lt;&gt;"",$O139&lt;&gt;"",$R139&lt;&gt;"")),"交付日なしでデータあり",IF(OR(AND($L139&lt;&gt;"",$C139&lt;&gt;"",$L139&lt;$C139),AND($O139&lt;&gt;"",$C139&lt;&gt;"",$O139&lt;$C139),AND($R139&lt;&gt;"",$C139&lt;&gt;"",$R139&lt;$C139)),"交付日前の受領日",IF(OR(AND($L139&lt;&gt;"",$L139&gt;設定!$B$10),AND($O139&lt;&gt;"",$O139&gt;設定!$B$10),AND($R139&lt;&gt;"",$R139&gt;設定!$B$10)),"未来の受領日",IF(AND($AK139&lt;&gt;"",$C139&lt;&gt;"",$AK139&lt;$C139),"交付日前の照合日",IF(AND($AK139="",$AI139&lt;&gt;"","確認済み"),"受領前の照合",IF(AND($AI139="確認済み",$AK139=""),"照合済みで照合日なし",IF(AND($AI139="不備あり",$AR139=""),"不備ありで不備内容なし",IF(AND($L139&lt;&gt;"",$O139&lt;&gt;"",$R139&lt;&gt;"",$AT139="未着対応中"),"全票受領で未着対応中",IF($I139="不明・要確認","ルート不明",IF($J139="","保管場所なし",IF($Z139="","担当者なし",""))))))))))))),"")</f>
        <v/>
      </c>
      <c r="AU139" s="8" t="n"/>
    </row>
    <row r="140">
      <c r="A140" s="4">
        <f>IF($B140="","",ROW()-5)</f>
        <v/>
      </c>
      <c r="B140" s="5" t="n"/>
      <c r="C140" s="6" t="n"/>
      <c r="D140" s="5" t="n"/>
      <c r="E140" s="5" t="n"/>
      <c r="F140" s="5" t="n"/>
      <c r="G140" s="5" t="n"/>
      <c r="H140" s="5" t="n"/>
      <c r="I140" s="5" t="n"/>
      <c r="J140" s="5" t="n"/>
      <c r="K140" s="7">
        <f>IF($C140="","",IF($D140="特別管理",設定!$B$3,設定!$B$2)+$C140)</f>
        <v/>
      </c>
      <c r="L140" s="6" t="n"/>
      <c r="M140" s="7">
        <f>IF($L140="","",EDATE($L140,設定!$B$5*12))</f>
        <v/>
      </c>
      <c r="N140" s="7">
        <f>IF($C140="","",IF($D140="特別管理",設定!$B$3,設定!$B$2)+$C140)</f>
        <v/>
      </c>
      <c r="O140" s="6" t="n"/>
      <c r="P140" s="7">
        <f>IF($O140="","",EDATE($O140,設定!$B$5*12))</f>
        <v/>
      </c>
      <c r="Q140" s="7">
        <f>IF($C140="","",設定!$B$4+$C140)</f>
        <v/>
      </c>
      <c r="R140" s="6" t="n"/>
      <c r="S140" s="7">
        <f>IF($R140="","",EDATE($R140,設定!$B$5*12))</f>
        <v/>
      </c>
      <c r="T140" s="7">
        <f>IF($C140="","",EDATE($C140,設定!$B$5*12))</f>
        <v/>
      </c>
      <c r="U140" s="7">
        <f>IF(COUNT($M140,$P140,$S140,$T140)=0,"",MAX(IF($M140="",0,$M140),IF($P140="",0,$P140),IF($S140="",0,$S140),IF($T140="",0,$T140)))</f>
        <v/>
      </c>
      <c r="V140" s="6" t="n"/>
      <c r="W140" s="5" t="n"/>
      <c r="X140" s="7">
        <f>IF(AND($L140="",$K140&lt;&gt;"",設定!$B$10&gt;$K140),$K140+設定!$B$7,"")</f>
        <v/>
      </c>
      <c r="Y140" s="5" t="n"/>
      <c r="Z140" s="5" t="n"/>
      <c r="AA140" s="5" t="n"/>
      <c r="AB140" s="4">
        <f>IF(AH140=5,"完了",IF(AH140=4,"要確認：区分またはルート未設定",IF(AH140=3,IF(AND(設定!$B$10&gt;$K140,$L140=""),"B2票期限超過",IF(AND(設定!$B$10&gt;$N140,$O140=""),"D票期限超過","E票期限超過")),IF(AH140=2,IF(AND(設定!$B$11&gt;=$K140,$L140=""),"B2票期限間近",IF(AND(設定!$B$11&gt;=$N140,$O140=""),"D票期限間近","E票期限間近")),IF(AH140=1,"E票要確認","確認中")))))</f>
        <v/>
      </c>
      <c r="AC140" s="6" t="n"/>
      <c r="AD140" s="5" t="n"/>
      <c r="AE140" s="4">
        <f>IF($L140&lt;&gt;"","受領",IF($K140="","",IF(設定!$B$10&gt;$K140,"超過",IF(設定!$B$11&gt;=$K140,"間近","OK"))))</f>
        <v/>
      </c>
      <c r="AF140" s="4">
        <f>IF($O140&lt;&gt;"","受領",IF($N140="","",IF(設定!$B$10&gt;$N140,"超過",IF(設定!$B$11&gt;=$N140,"間近","OK"))))</f>
        <v/>
      </c>
      <c r="AG140" s="4">
        <f>IF($R140&lt;&gt;"","受領",IF($Q140="","",IF(設定!$B$10&gt;$Q140,"超過",IF(設定!$B$11&gt;=$Q140,"間近","OK"))))</f>
        <v/>
      </c>
      <c r="AH140" s="4">
        <f>IF($B140="",0,IF(($AA140="全票受領済み")+($L140&lt;&gt;"")*($O140&lt;&gt;"")*($R140&lt;&gt;""),5,IF(($D140="")+($I140="不明・要確認"),4,IF((設定!$B$10&gt;$K140)*($L140="")+(設定!$B$10&gt;$N140)*($O140="")+(設定!$B$10&gt;$Q140)*($R140=""),3,IF((設定!$B$11&gt;=$K140)*($L140="")+(設定!$B$11&gt;=$N140)*($O140="")+(設定!$B$11&gt;=$Q140)*($R140=""),2,IF($Q140="",1,0))))))</f>
        <v/>
      </c>
      <c r="AI140" s="8">
        <f>IFERROR(IF($AK140="","",$AK140+設定!$B$9),"")</f>
        <v/>
      </c>
      <c r="AJ140" s="4" t="n"/>
      <c r="AK140" s="7" t="n"/>
      <c r="AL140" s="4" t="n"/>
      <c r="AM140" s="4" t="n"/>
      <c r="AO140" s="8" t="n"/>
      <c r="AS140" s="8" t="n"/>
      <c r="AT140">
        <f>IFERROR(IF($B140="","",IF(COUNTIF($B$6:$B$305,$B140)&gt;1,"管理番号重複",IF(AND($C140="",OR($D140&lt;&gt;"",$L140&lt;&gt;"",$O140&lt;&gt;"",$R140&lt;&gt;"")),"交付日なしでデータあり",IF(OR(AND($L140&lt;&gt;"",$C140&lt;&gt;"",$L140&lt;$C140),AND($O140&lt;&gt;"",$C140&lt;&gt;"",$O140&lt;$C140),AND($R140&lt;&gt;"",$C140&lt;&gt;"",$R140&lt;$C140)),"交付日前の受領日",IF(OR(AND($L140&lt;&gt;"",$L140&gt;設定!$B$10),AND($O140&lt;&gt;"",$O140&gt;設定!$B$10),AND($R140&lt;&gt;"",$R140&gt;設定!$B$10)),"未来の受領日",IF(AND($AK140&lt;&gt;"",$C140&lt;&gt;"",$AK140&lt;$C140),"交付日前の照合日",IF(AND($AK140="",$AI140&lt;&gt;"","確認済み"),"受領前の照合",IF(AND($AI140="確認済み",$AK140=""),"照合済みで照合日なし",IF(AND($AI140="不備あり",$AR140=""),"不備ありで不備内容なし",IF(AND($L140&lt;&gt;"",$O140&lt;&gt;"",$R140&lt;&gt;"",$AT140="未着対応中"),"全票受領で未着対応中",IF($I140="不明・要確認","ルート不明",IF($J140="","保管場所なし",IF($Z140="","担当者なし",""))))))))))))),"")</f>
        <v/>
      </c>
      <c r="AU140" s="8" t="n"/>
    </row>
    <row r="141">
      <c r="A141" s="4">
        <f>IF($B141="","",ROW()-5)</f>
        <v/>
      </c>
      <c r="B141" s="5" t="n"/>
      <c r="C141" s="6" t="n"/>
      <c r="D141" s="5" t="n"/>
      <c r="E141" s="5" t="n"/>
      <c r="F141" s="5" t="n"/>
      <c r="G141" s="5" t="n"/>
      <c r="H141" s="5" t="n"/>
      <c r="I141" s="5" t="n"/>
      <c r="J141" s="5" t="n"/>
      <c r="K141" s="7">
        <f>IF($C141="","",IF($D141="特別管理",設定!$B$3,設定!$B$2)+$C141)</f>
        <v/>
      </c>
      <c r="L141" s="6" t="n"/>
      <c r="M141" s="7">
        <f>IF($L141="","",EDATE($L141,設定!$B$5*12))</f>
        <v/>
      </c>
      <c r="N141" s="7">
        <f>IF($C141="","",IF($D141="特別管理",設定!$B$3,設定!$B$2)+$C141)</f>
        <v/>
      </c>
      <c r="O141" s="6" t="n"/>
      <c r="P141" s="7">
        <f>IF($O141="","",EDATE($O141,設定!$B$5*12))</f>
        <v/>
      </c>
      <c r="Q141" s="7">
        <f>IF($C141="","",設定!$B$4+$C141)</f>
        <v/>
      </c>
      <c r="R141" s="6" t="n"/>
      <c r="S141" s="7">
        <f>IF($R141="","",EDATE($R141,設定!$B$5*12))</f>
        <v/>
      </c>
      <c r="T141" s="7">
        <f>IF($C141="","",EDATE($C141,設定!$B$5*12))</f>
        <v/>
      </c>
      <c r="U141" s="7">
        <f>IF(COUNT($M141,$P141,$S141,$T141)=0,"",MAX(IF($M141="",0,$M141),IF($P141="",0,$P141),IF($S141="",0,$S141),IF($T141="",0,$T141)))</f>
        <v/>
      </c>
      <c r="V141" s="6" t="n"/>
      <c r="W141" s="5" t="n"/>
      <c r="X141" s="7">
        <f>IF(AND($L141="",$K141&lt;&gt;"",設定!$B$10&gt;$K141),$K141+設定!$B$7,"")</f>
        <v/>
      </c>
      <c r="Y141" s="5" t="n"/>
      <c r="Z141" s="5" t="n"/>
      <c r="AA141" s="5" t="n"/>
      <c r="AB141" s="4">
        <f>IF(AH141=5,"完了",IF(AH141=4,"要確認：区分またはルート未設定",IF(AH141=3,IF(AND(設定!$B$10&gt;$K141,$L141=""),"B2票期限超過",IF(AND(設定!$B$10&gt;$N141,$O141=""),"D票期限超過","E票期限超過")),IF(AH141=2,IF(AND(設定!$B$11&gt;=$K141,$L141=""),"B2票期限間近",IF(AND(設定!$B$11&gt;=$N141,$O141=""),"D票期限間近","E票期限間近")),IF(AH141=1,"E票要確認","確認中")))))</f>
        <v/>
      </c>
      <c r="AC141" s="6" t="n"/>
      <c r="AD141" s="5" t="n"/>
      <c r="AE141" s="4">
        <f>IF($L141&lt;&gt;"","受領",IF($K141="","",IF(設定!$B$10&gt;$K141,"超過",IF(設定!$B$11&gt;=$K141,"間近","OK"))))</f>
        <v/>
      </c>
      <c r="AF141" s="4">
        <f>IF($O141&lt;&gt;"","受領",IF($N141="","",IF(設定!$B$10&gt;$N141,"超過",IF(設定!$B$11&gt;=$N141,"間近","OK"))))</f>
        <v/>
      </c>
      <c r="AG141" s="4">
        <f>IF($R141&lt;&gt;"","受領",IF($Q141="","",IF(設定!$B$10&gt;$Q141,"超過",IF(設定!$B$11&gt;=$Q141,"間近","OK"))))</f>
        <v/>
      </c>
      <c r="AH141" s="4">
        <f>IF($B141="",0,IF(($AA141="全票受領済み")+($L141&lt;&gt;"")*($O141&lt;&gt;"")*($R141&lt;&gt;""),5,IF(($D141="")+($I141="不明・要確認"),4,IF((設定!$B$10&gt;$K141)*($L141="")+(設定!$B$10&gt;$N141)*($O141="")+(設定!$B$10&gt;$Q141)*($R141=""),3,IF((設定!$B$11&gt;=$K141)*($L141="")+(設定!$B$11&gt;=$N141)*($O141="")+(設定!$B$11&gt;=$Q141)*($R141=""),2,IF($Q141="",1,0))))))</f>
        <v/>
      </c>
      <c r="AI141" s="8">
        <f>IFERROR(IF($AK141="","",$AK141+設定!$B$9),"")</f>
        <v/>
      </c>
      <c r="AJ141" s="4" t="n"/>
      <c r="AK141" s="7" t="n"/>
      <c r="AL141" s="4" t="n"/>
      <c r="AM141" s="4" t="n"/>
      <c r="AO141" s="8" t="n"/>
      <c r="AS141" s="8" t="n"/>
      <c r="AT141">
        <f>IFERROR(IF($B141="","",IF(COUNTIF($B$6:$B$305,$B141)&gt;1,"管理番号重複",IF(AND($C141="",OR($D141&lt;&gt;"",$L141&lt;&gt;"",$O141&lt;&gt;"",$R141&lt;&gt;"")),"交付日なしでデータあり",IF(OR(AND($L141&lt;&gt;"",$C141&lt;&gt;"",$L141&lt;$C141),AND($O141&lt;&gt;"",$C141&lt;&gt;"",$O141&lt;$C141),AND($R141&lt;&gt;"",$C141&lt;&gt;"",$R141&lt;$C141)),"交付日前の受領日",IF(OR(AND($L141&lt;&gt;"",$L141&gt;設定!$B$10),AND($O141&lt;&gt;"",$O141&gt;設定!$B$10),AND($R141&lt;&gt;"",$R141&gt;設定!$B$10)),"未来の受領日",IF(AND($AK141&lt;&gt;"",$C141&lt;&gt;"",$AK141&lt;$C141),"交付日前の照合日",IF(AND($AK141="",$AI141&lt;&gt;"","確認済み"),"受領前の照合",IF(AND($AI141="確認済み",$AK141=""),"照合済みで照合日なし",IF(AND($AI141="不備あり",$AR141=""),"不備ありで不備内容なし",IF(AND($L141&lt;&gt;"",$O141&lt;&gt;"",$R141&lt;&gt;"",$AT141="未着対応中"),"全票受領で未着対応中",IF($I141="不明・要確認","ルート不明",IF($J141="","保管場所なし",IF($Z141="","担当者なし",""))))))))))))),"")</f>
        <v/>
      </c>
      <c r="AU141" s="8" t="n"/>
    </row>
    <row r="142">
      <c r="A142" s="4">
        <f>IF($B142="","",ROW()-5)</f>
        <v/>
      </c>
      <c r="B142" s="5" t="n"/>
      <c r="C142" s="6" t="n"/>
      <c r="D142" s="5" t="n"/>
      <c r="E142" s="5" t="n"/>
      <c r="F142" s="5" t="n"/>
      <c r="G142" s="5" t="n"/>
      <c r="H142" s="5" t="n"/>
      <c r="I142" s="5" t="n"/>
      <c r="J142" s="5" t="n"/>
      <c r="K142" s="7">
        <f>IF($C142="","",IF($D142="特別管理",設定!$B$3,設定!$B$2)+$C142)</f>
        <v/>
      </c>
      <c r="L142" s="6" t="n"/>
      <c r="M142" s="7">
        <f>IF($L142="","",EDATE($L142,設定!$B$5*12))</f>
        <v/>
      </c>
      <c r="N142" s="7">
        <f>IF($C142="","",IF($D142="特別管理",設定!$B$3,設定!$B$2)+$C142)</f>
        <v/>
      </c>
      <c r="O142" s="6" t="n"/>
      <c r="P142" s="7">
        <f>IF($O142="","",EDATE($O142,設定!$B$5*12))</f>
        <v/>
      </c>
      <c r="Q142" s="7">
        <f>IF($C142="","",設定!$B$4+$C142)</f>
        <v/>
      </c>
      <c r="R142" s="6" t="n"/>
      <c r="S142" s="7">
        <f>IF($R142="","",EDATE($R142,設定!$B$5*12))</f>
        <v/>
      </c>
      <c r="T142" s="7">
        <f>IF($C142="","",EDATE($C142,設定!$B$5*12))</f>
        <v/>
      </c>
      <c r="U142" s="7">
        <f>IF(COUNT($M142,$P142,$S142,$T142)=0,"",MAX(IF($M142="",0,$M142),IF($P142="",0,$P142),IF($S142="",0,$S142),IF($T142="",0,$T142)))</f>
        <v/>
      </c>
      <c r="V142" s="6" t="n"/>
      <c r="W142" s="5" t="n"/>
      <c r="X142" s="7">
        <f>IF(AND($L142="",$K142&lt;&gt;"",設定!$B$10&gt;$K142),$K142+設定!$B$7,"")</f>
        <v/>
      </c>
      <c r="Y142" s="5" t="n"/>
      <c r="Z142" s="5" t="n"/>
      <c r="AA142" s="5" t="n"/>
      <c r="AB142" s="4">
        <f>IF(AH142=5,"完了",IF(AH142=4,"要確認：区分またはルート未設定",IF(AH142=3,IF(AND(設定!$B$10&gt;$K142,$L142=""),"B2票期限超過",IF(AND(設定!$B$10&gt;$N142,$O142=""),"D票期限超過","E票期限超過")),IF(AH142=2,IF(AND(設定!$B$11&gt;=$K142,$L142=""),"B2票期限間近",IF(AND(設定!$B$11&gt;=$N142,$O142=""),"D票期限間近","E票期限間近")),IF(AH142=1,"E票要確認","確認中")))))</f>
        <v/>
      </c>
      <c r="AC142" s="6" t="n"/>
      <c r="AD142" s="5" t="n"/>
      <c r="AE142" s="4">
        <f>IF($L142&lt;&gt;"","受領",IF($K142="","",IF(設定!$B$10&gt;$K142,"超過",IF(設定!$B$11&gt;=$K142,"間近","OK"))))</f>
        <v/>
      </c>
      <c r="AF142" s="4">
        <f>IF($O142&lt;&gt;"","受領",IF($N142="","",IF(設定!$B$10&gt;$N142,"超過",IF(設定!$B$11&gt;=$N142,"間近","OK"))))</f>
        <v/>
      </c>
      <c r="AG142" s="4">
        <f>IF($R142&lt;&gt;"","受領",IF($Q142="","",IF(設定!$B$10&gt;$Q142,"超過",IF(設定!$B$11&gt;=$Q142,"間近","OK"))))</f>
        <v/>
      </c>
      <c r="AH142" s="4">
        <f>IF($B142="",0,IF(($AA142="全票受領済み")+($L142&lt;&gt;"")*($O142&lt;&gt;"")*($R142&lt;&gt;""),5,IF(($D142="")+($I142="不明・要確認"),4,IF((設定!$B$10&gt;$K142)*($L142="")+(設定!$B$10&gt;$N142)*($O142="")+(設定!$B$10&gt;$Q142)*($R142=""),3,IF((設定!$B$11&gt;=$K142)*($L142="")+(設定!$B$11&gt;=$N142)*($O142="")+(設定!$B$11&gt;=$Q142)*($R142=""),2,IF($Q142="",1,0))))))</f>
        <v/>
      </c>
      <c r="AI142" s="8">
        <f>IFERROR(IF($AK142="","",$AK142+設定!$B$9),"")</f>
        <v/>
      </c>
      <c r="AJ142" s="4" t="n"/>
      <c r="AK142" s="7" t="n"/>
      <c r="AL142" s="4" t="n"/>
      <c r="AM142" s="4" t="n"/>
      <c r="AO142" s="8" t="n"/>
      <c r="AS142" s="8" t="n"/>
      <c r="AT142">
        <f>IFERROR(IF($B142="","",IF(COUNTIF($B$6:$B$305,$B142)&gt;1,"管理番号重複",IF(AND($C142="",OR($D142&lt;&gt;"",$L142&lt;&gt;"",$O142&lt;&gt;"",$R142&lt;&gt;"")),"交付日なしでデータあり",IF(OR(AND($L142&lt;&gt;"",$C142&lt;&gt;"",$L142&lt;$C142),AND($O142&lt;&gt;"",$C142&lt;&gt;"",$O142&lt;$C142),AND($R142&lt;&gt;"",$C142&lt;&gt;"",$R142&lt;$C142)),"交付日前の受領日",IF(OR(AND($L142&lt;&gt;"",$L142&gt;設定!$B$10),AND($O142&lt;&gt;"",$O142&gt;設定!$B$10),AND($R142&lt;&gt;"",$R142&gt;設定!$B$10)),"未来の受領日",IF(AND($AK142&lt;&gt;"",$C142&lt;&gt;"",$AK142&lt;$C142),"交付日前の照合日",IF(AND($AK142="",$AI142&lt;&gt;"","確認済み"),"受領前の照合",IF(AND($AI142="確認済み",$AK142=""),"照合済みで照合日なし",IF(AND($AI142="不備あり",$AR142=""),"不備ありで不備内容なし",IF(AND($L142&lt;&gt;"",$O142&lt;&gt;"",$R142&lt;&gt;"",$AT142="未着対応中"),"全票受領で未着対応中",IF($I142="不明・要確認","ルート不明",IF($J142="","保管場所なし",IF($Z142="","担当者なし",""))))))))))))),"")</f>
        <v/>
      </c>
      <c r="AU142" s="8" t="n"/>
    </row>
    <row r="143">
      <c r="A143" s="4">
        <f>IF($B143="","",ROW()-5)</f>
        <v/>
      </c>
      <c r="B143" s="5" t="n"/>
      <c r="C143" s="6" t="n"/>
      <c r="D143" s="5" t="n"/>
      <c r="E143" s="5" t="n"/>
      <c r="F143" s="5" t="n"/>
      <c r="G143" s="5" t="n"/>
      <c r="H143" s="5" t="n"/>
      <c r="I143" s="5" t="n"/>
      <c r="J143" s="5" t="n"/>
      <c r="K143" s="7">
        <f>IF($C143="","",IF($D143="特別管理",設定!$B$3,設定!$B$2)+$C143)</f>
        <v/>
      </c>
      <c r="L143" s="6" t="n"/>
      <c r="M143" s="7">
        <f>IF($L143="","",EDATE($L143,設定!$B$5*12))</f>
        <v/>
      </c>
      <c r="N143" s="7">
        <f>IF($C143="","",IF($D143="特別管理",設定!$B$3,設定!$B$2)+$C143)</f>
        <v/>
      </c>
      <c r="O143" s="6" t="n"/>
      <c r="P143" s="7">
        <f>IF($O143="","",EDATE($O143,設定!$B$5*12))</f>
        <v/>
      </c>
      <c r="Q143" s="7">
        <f>IF($C143="","",設定!$B$4+$C143)</f>
        <v/>
      </c>
      <c r="R143" s="6" t="n"/>
      <c r="S143" s="7">
        <f>IF($R143="","",EDATE($R143,設定!$B$5*12))</f>
        <v/>
      </c>
      <c r="T143" s="7">
        <f>IF($C143="","",EDATE($C143,設定!$B$5*12))</f>
        <v/>
      </c>
      <c r="U143" s="7">
        <f>IF(COUNT($M143,$P143,$S143,$T143)=0,"",MAX(IF($M143="",0,$M143),IF($P143="",0,$P143),IF($S143="",0,$S143),IF($T143="",0,$T143)))</f>
        <v/>
      </c>
      <c r="V143" s="6" t="n"/>
      <c r="W143" s="5" t="n"/>
      <c r="X143" s="7">
        <f>IF(AND($L143="",$K143&lt;&gt;"",設定!$B$10&gt;$K143),$K143+設定!$B$7,"")</f>
        <v/>
      </c>
      <c r="Y143" s="5" t="n"/>
      <c r="Z143" s="5" t="n"/>
      <c r="AA143" s="5" t="n"/>
      <c r="AB143" s="4">
        <f>IF(AH143=5,"完了",IF(AH143=4,"要確認：区分またはルート未設定",IF(AH143=3,IF(AND(設定!$B$10&gt;$K143,$L143=""),"B2票期限超過",IF(AND(設定!$B$10&gt;$N143,$O143=""),"D票期限超過","E票期限超過")),IF(AH143=2,IF(AND(設定!$B$11&gt;=$K143,$L143=""),"B2票期限間近",IF(AND(設定!$B$11&gt;=$N143,$O143=""),"D票期限間近","E票期限間近")),IF(AH143=1,"E票要確認","確認中")))))</f>
        <v/>
      </c>
      <c r="AC143" s="6" t="n"/>
      <c r="AD143" s="5" t="n"/>
      <c r="AE143" s="4">
        <f>IF($L143&lt;&gt;"","受領",IF($K143="","",IF(設定!$B$10&gt;$K143,"超過",IF(設定!$B$11&gt;=$K143,"間近","OK"))))</f>
        <v/>
      </c>
      <c r="AF143" s="4">
        <f>IF($O143&lt;&gt;"","受領",IF($N143="","",IF(設定!$B$10&gt;$N143,"超過",IF(設定!$B$11&gt;=$N143,"間近","OK"))))</f>
        <v/>
      </c>
      <c r="AG143" s="4">
        <f>IF($R143&lt;&gt;"","受領",IF($Q143="","",IF(設定!$B$10&gt;$Q143,"超過",IF(設定!$B$11&gt;=$Q143,"間近","OK"))))</f>
        <v/>
      </c>
      <c r="AH143" s="4">
        <f>IF($B143="",0,IF(($AA143="全票受領済み")+($L143&lt;&gt;"")*($O143&lt;&gt;"")*($R143&lt;&gt;""),5,IF(($D143="")+($I143="不明・要確認"),4,IF((設定!$B$10&gt;$K143)*($L143="")+(設定!$B$10&gt;$N143)*($O143="")+(設定!$B$10&gt;$Q143)*($R143=""),3,IF((設定!$B$11&gt;=$K143)*($L143="")+(設定!$B$11&gt;=$N143)*($O143="")+(設定!$B$11&gt;=$Q143)*($R143=""),2,IF($Q143="",1,0))))))</f>
        <v/>
      </c>
      <c r="AI143" s="8">
        <f>IFERROR(IF($AK143="","",$AK143+設定!$B$9),"")</f>
        <v/>
      </c>
      <c r="AJ143" s="4" t="n"/>
      <c r="AK143" s="7" t="n"/>
      <c r="AL143" s="4" t="n"/>
      <c r="AM143" s="4" t="n"/>
      <c r="AO143" s="8" t="n"/>
      <c r="AS143" s="8" t="n"/>
      <c r="AT143">
        <f>IFERROR(IF($B143="","",IF(COUNTIF($B$6:$B$305,$B143)&gt;1,"管理番号重複",IF(AND($C143="",OR($D143&lt;&gt;"",$L143&lt;&gt;"",$O143&lt;&gt;"",$R143&lt;&gt;"")),"交付日なしでデータあり",IF(OR(AND($L143&lt;&gt;"",$C143&lt;&gt;"",$L143&lt;$C143),AND($O143&lt;&gt;"",$C143&lt;&gt;"",$O143&lt;$C143),AND($R143&lt;&gt;"",$C143&lt;&gt;"",$R143&lt;$C143)),"交付日前の受領日",IF(OR(AND($L143&lt;&gt;"",$L143&gt;設定!$B$10),AND($O143&lt;&gt;"",$O143&gt;設定!$B$10),AND($R143&lt;&gt;"",$R143&gt;設定!$B$10)),"未来の受領日",IF(AND($AK143&lt;&gt;"",$C143&lt;&gt;"",$AK143&lt;$C143),"交付日前の照合日",IF(AND($AK143="",$AI143&lt;&gt;"","確認済み"),"受領前の照合",IF(AND($AI143="確認済み",$AK143=""),"照合済みで照合日なし",IF(AND($AI143="不備あり",$AR143=""),"不備ありで不備内容なし",IF(AND($L143&lt;&gt;"",$O143&lt;&gt;"",$R143&lt;&gt;"",$AT143="未着対応中"),"全票受領で未着対応中",IF($I143="不明・要確認","ルート不明",IF($J143="","保管場所なし",IF($Z143="","担当者なし",""))))))))))))),"")</f>
        <v/>
      </c>
      <c r="AU143" s="8" t="n"/>
    </row>
    <row r="144">
      <c r="A144" s="4">
        <f>IF($B144="","",ROW()-5)</f>
        <v/>
      </c>
      <c r="B144" s="5" t="n"/>
      <c r="C144" s="6" t="n"/>
      <c r="D144" s="5" t="n"/>
      <c r="E144" s="5" t="n"/>
      <c r="F144" s="5" t="n"/>
      <c r="G144" s="5" t="n"/>
      <c r="H144" s="5" t="n"/>
      <c r="I144" s="5" t="n"/>
      <c r="J144" s="5" t="n"/>
      <c r="K144" s="7">
        <f>IF($C144="","",IF($D144="特別管理",設定!$B$3,設定!$B$2)+$C144)</f>
        <v/>
      </c>
      <c r="L144" s="6" t="n"/>
      <c r="M144" s="7">
        <f>IF($L144="","",EDATE($L144,設定!$B$5*12))</f>
        <v/>
      </c>
      <c r="N144" s="7">
        <f>IF($C144="","",IF($D144="特別管理",設定!$B$3,設定!$B$2)+$C144)</f>
        <v/>
      </c>
      <c r="O144" s="6" t="n"/>
      <c r="P144" s="7">
        <f>IF($O144="","",EDATE($O144,設定!$B$5*12))</f>
        <v/>
      </c>
      <c r="Q144" s="7">
        <f>IF($C144="","",設定!$B$4+$C144)</f>
        <v/>
      </c>
      <c r="R144" s="6" t="n"/>
      <c r="S144" s="7">
        <f>IF($R144="","",EDATE($R144,設定!$B$5*12))</f>
        <v/>
      </c>
      <c r="T144" s="7">
        <f>IF($C144="","",EDATE($C144,設定!$B$5*12))</f>
        <v/>
      </c>
      <c r="U144" s="7">
        <f>IF(COUNT($M144,$P144,$S144,$T144)=0,"",MAX(IF($M144="",0,$M144),IF($P144="",0,$P144),IF($S144="",0,$S144),IF($T144="",0,$T144)))</f>
        <v/>
      </c>
      <c r="V144" s="6" t="n"/>
      <c r="W144" s="5" t="n"/>
      <c r="X144" s="7">
        <f>IF(AND($L144="",$K144&lt;&gt;"",設定!$B$10&gt;$K144),$K144+設定!$B$7,"")</f>
        <v/>
      </c>
      <c r="Y144" s="5" t="n"/>
      <c r="Z144" s="5" t="n"/>
      <c r="AA144" s="5" t="n"/>
      <c r="AB144" s="4">
        <f>IF(AH144=5,"完了",IF(AH144=4,"要確認：区分またはルート未設定",IF(AH144=3,IF(AND(設定!$B$10&gt;$K144,$L144=""),"B2票期限超過",IF(AND(設定!$B$10&gt;$N144,$O144=""),"D票期限超過","E票期限超過")),IF(AH144=2,IF(AND(設定!$B$11&gt;=$K144,$L144=""),"B2票期限間近",IF(AND(設定!$B$11&gt;=$N144,$O144=""),"D票期限間近","E票期限間近")),IF(AH144=1,"E票要確認","確認中")))))</f>
        <v/>
      </c>
      <c r="AC144" s="6" t="n"/>
      <c r="AD144" s="5" t="n"/>
      <c r="AE144" s="4">
        <f>IF($L144&lt;&gt;"","受領",IF($K144="","",IF(設定!$B$10&gt;$K144,"超過",IF(設定!$B$11&gt;=$K144,"間近","OK"))))</f>
        <v/>
      </c>
      <c r="AF144" s="4">
        <f>IF($O144&lt;&gt;"","受領",IF($N144="","",IF(設定!$B$10&gt;$N144,"超過",IF(設定!$B$11&gt;=$N144,"間近","OK"))))</f>
        <v/>
      </c>
      <c r="AG144" s="4">
        <f>IF($R144&lt;&gt;"","受領",IF($Q144="","",IF(設定!$B$10&gt;$Q144,"超過",IF(設定!$B$11&gt;=$Q144,"間近","OK"))))</f>
        <v/>
      </c>
      <c r="AH144" s="4">
        <f>IF($B144="",0,IF(($AA144="全票受領済み")+($L144&lt;&gt;"")*($O144&lt;&gt;"")*($R144&lt;&gt;""),5,IF(($D144="")+($I144="不明・要確認"),4,IF((設定!$B$10&gt;$K144)*($L144="")+(設定!$B$10&gt;$N144)*($O144="")+(設定!$B$10&gt;$Q144)*($R144=""),3,IF((設定!$B$11&gt;=$K144)*($L144="")+(設定!$B$11&gt;=$N144)*($O144="")+(設定!$B$11&gt;=$Q144)*($R144=""),2,IF($Q144="",1,0))))))</f>
        <v/>
      </c>
      <c r="AI144" s="8">
        <f>IFERROR(IF($AK144="","",$AK144+設定!$B$9),"")</f>
        <v/>
      </c>
      <c r="AJ144" s="4" t="n"/>
      <c r="AK144" s="7" t="n"/>
      <c r="AL144" s="4" t="n"/>
      <c r="AM144" s="4" t="n"/>
      <c r="AO144" s="8" t="n"/>
      <c r="AS144" s="8" t="n"/>
      <c r="AT144">
        <f>IFERROR(IF($B144="","",IF(COUNTIF($B$6:$B$305,$B144)&gt;1,"管理番号重複",IF(AND($C144="",OR($D144&lt;&gt;"",$L144&lt;&gt;"",$O144&lt;&gt;"",$R144&lt;&gt;"")),"交付日なしでデータあり",IF(OR(AND($L144&lt;&gt;"",$C144&lt;&gt;"",$L144&lt;$C144),AND($O144&lt;&gt;"",$C144&lt;&gt;"",$O144&lt;$C144),AND($R144&lt;&gt;"",$C144&lt;&gt;"",$R144&lt;$C144)),"交付日前の受領日",IF(OR(AND($L144&lt;&gt;"",$L144&gt;設定!$B$10),AND($O144&lt;&gt;"",$O144&gt;設定!$B$10),AND($R144&lt;&gt;"",$R144&gt;設定!$B$10)),"未来の受領日",IF(AND($AK144&lt;&gt;"",$C144&lt;&gt;"",$AK144&lt;$C144),"交付日前の照合日",IF(AND($AK144="",$AI144&lt;&gt;"","確認済み"),"受領前の照合",IF(AND($AI144="確認済み",$AK144=""),"照合済みで照合日なし",IF(AND($AI144="不備あり",$AR144=""),"不備ありで不備内容なし",IF(AND($L144&lt;&gt;"",$O144&lt;&gt;"",$R144&lt;&gt;"",$AT144="未着対応中"),"全票受領で未着対応中",IF($I144="不明・要確認","ルート不明",IF($J144="","保管場所なし",IF($Z144="","担当者なし",""))))))))))))),"")</f>
        <v/>
      </c>
      <c r="AU144" s="8" t="n"/>
    </row>
    <row r="145">
      <c r="A145" s="4">
        <f>IF($B145="","",ROW()-5)</f>
        <v/>
      </c>
      <c r="B145" s="5" t="n"/>
      <c r="C145" s="6" t="n"/>
      <c r="D145" s="5" t="n"/>
      <c r="E145" s="5" t="n"/>
      <c r="F145" s="5" t="n"/>
      <c r="G145" s="5" t="n"/>
      <c r="H145" s="5" t="n"/>
      <c r="I145" s="5" t="n"/>
      <c r="J145" s="5" t="n"/>
      <c r="K145" s="7">
        <f>IF($C145="","",IF($D145="特別管理",設定!$B$3,設定!$B$2)+$C145)</f>
        <v/>
      </c>
      <c r="L145" s="6" t="n"/>
      <c r="M145" s="7">
        <f>IF($L145="","",EDATE($L145,設定!$B$5*12))</f>
        <v/>
      </c>
      <c r="N145" s="7">
        <f>IF($C145="","",IF($D145="特別管理",設定!$B$3,設定!$B$2)+$C145)</f>
        <v/>
      </c>
      <c r="O145" s="6" t="n"/>
      <c r="P145" s="7">
        <f>IF($O145="","",EDATE($O145,設定!$B$5*12))</f>
        <v/>
      </c>
      <c r="Q145" s="7">
        <f>IF($C145="","",設定!$B$4+$C145)</f>
        <v/>
      </c>
      <c r="R145" s="6" t="n"/>
      <c r="S145" s="7">
        <f>IF($R145="","",EDATE($R145,設定!$B$5*12))</f>
        <v/>
      </c>
      <c r="T145" s="7">
        <f>IF($C145="","",EDATE($C145,設定!$B$5*12))</f>
        <v/>
      </c>
      <c r="U145" s="7">
        <f>IF(COUNT($M145,$P145,$S145,$T145)=0,"",MAX(IF($M145="",0,$M145),IF($P145="",0,$P145),IF($S145="",0,$S145),IF($T145="",0,$T145)))</f>
        <v/>
      </c>
      <c r="V145" s="6" t="n"/>
      <c r="W145" s="5" t="n"/>
      <c r="X145" s="7">
        <f>IF(AND($L145="",$K145&lt;&gt;"",設定!$B$10&gt;$K145),$K145+設定!$B$7,"")</f>
        <v/>
      </c>
      <c r="Y145" s="5" t="n"/>
      <c r="Z145" s="5" t="n"/>
      <c r="AA145" s="5" t="n"/>
      <c r="AB145" s="4">
        <f>IF(AH145=5,"完了",IF(AH145=4,"要確認：区分またはルート未設定",IF(AH145=3,IF(AND(設定!$B$10&gt;$K145,$L145=""),"B2票期限超過",IF(AND(設定!$B$10&gt;$N145,$O145=""),"D票期限超過","E票期限超過")),IF(AH145=2,IF(AND(設定!$B$11&gt;=$K145,$L145=""),"B2票期限間近",IF(AND(設定!$B$11&gt;=$N145,$O145=""),"D票期限間近","E票期限間近")),IF(AH145=1,"E票要確認","確認中")))))</f>
        <v/>
      </c>
      <c r="AC145" s="6" t="n"/>
      <c r="AD145" s="5" t="n"/>
      <c r="AE145" s="4">
        <f>IF($L145&lt;&gt;"","受領",IF($K145="","",IF(設定!$B$10&gt;$K145,"超過",IF(設定!$B$11&gt;=$K145,"間近","OK"))))</f>
        <v/>
      </c>
      <c r="AF145" s="4">
        <f>IF($O145&lt;&gt;"","受領",IF($N145="","",IF(設定!$B$10&gt;$N145,"超過",IF(設定!$B$11&gt;=$N145,"間近","OK"))))</f>
        <v/>
      </c>
      <c r="AG145" s="4">
        <f>IF($R145&lt;&gt;"","受領",IF($Q145="","",IF(設定!$B$10&gt;$Q145,"超過",IF(設定!$B$11&gt;=$Q145,"間近","OK"))))</f>
        <v/>
      </c>
      <c r="AH145" s="4">
        <f>IF($B145="",0,IF(($AA145="全票受領済み")+($L145&lt;&gt;"")*($O145&lt;&gt;"")*($R145&lt;&gt;""),5,IF(($D145="")+($I145="不明・要確認"),4,IF((設定!$B$10&gt;$K145)*($L145="")+(設定!$B$10&gt;$N145)*($O145="")+(設定!$B$10&gt;$Q145)*($R145=""),3,IF((設定!$B$11&gt;=$K145)*($L145="")+(設定!$B$11&gt;=$N145)*($O145="")+(設定!$B$11&gt;=$Q145)*($R145=""),2,IF($Q145="",1,0))))))</f>
        <v/>
      </c>
      <c r="AI145" s="8">
        <f>IFERROR(IF($AK145="","",$AK145+設定!$B$9),"")</f>
        <v/>
      </c>
      <c r="AJ145" s="4" t="n"/>
      <c r="AK145" s="7" t="n"/>
      <c r="AL145" s="4" t="n"/>
      <c r="AM145" s="4" t="n"/>
      <c r="AO145" s="8" t="n"/>
      <c r="AS145" s="8" t="n"/>
      <c r="AT145">
        <f>IFERROR(IF($B145="","",IF(COUNTIF($B$6:$B$305,$B145)&gt;1,"管理番号重複",IF(AND($C145="",OR($D145&lt;&gt;"",$L145&lt;&gt;"",$O145&lt;&gt;"",$R145&lt;&gt;"")),"交付日なしでデータあり",IF(OR(AND($L145&lt;&gt;"",$C145&lt;&gt;"",$L145&lt;$C145),AND($O145&lt;&gt;"",$C145&lt;&gt;"",$O145&lt;$C145),AND($R145&lt;&gt;"",$C145&lt;&gt;"",$R145&lt;$C145)),"交付日前の受領日",IF(OR(AND($L145&lt;&gt;"",$L145&gt;設定!$B$10),AND($O145&lt;&gt;"",$O145&gt;設定!$B$10),AND($R145&lt;&gt;"",$R145&gt;設定!$B$10)),"未来の受領日",IF(AND($AK145&lt;&gt;"",$C145&lt;&gt;"",$AK145&lt;$C145),"交付日前の照合日",IF(AND($AK145="",$AI145&lt;&gt;"","確認済み"),"受領前の照合",IF(AND($AI145="確認済み",$AK145=""),"照合済みで照合日なし",IF(AND($AI145="不備あり",$AR145=""),"不備ありで不備内容なし",IF(AND($L145&lt;&gt;"",$O145&lt;&gt;"",$R145&lt;&gt;"",$AT145="未着対応中"),"全票受領で未着対応中",IF($I145="不明・要確認","ルート不明",IF($J145="","保管場所なし",IF($Z145="","担当者なし",""))))))))))))),"")</f>
        <v/>
      </c>
      <c r="AU145" s="8" t="n"/>
    </row>
    <row r="146">
      <c r="A146" s="4">
        <f>IF($B146="","",ROW()-5)</f>
        <v/>
      </c>
      <c r="B146" s="5" t="n"/>
      <c r="C146" s="6" t="n"/>
      <c r="D146" s="5" t="n"/>
      <c r="E146" s="5" t="n"/>
      <c r="F146" s="5" t="n"/>
      <c r="G146" s="5" t="n"/>
      <c r="H146" s="5" t="n"/>
      <c r="I146" s="5" t="n"/>
      <c r="J146" s="5" t="n"/>
      <c r="K146" s="7">
        <f>IF($C146="","",IF($D146="特別管理",設定!$B$3,設定!$B$2)+$C146)</f>
        <v/>
      </c>
      <c r="L146" s="6" t="n"/>
      <c r="M146" s="7">
        <f>IF($L146="","",EDATE($L146,設定!$B$5*12))</f>
        <v/>
      </c>
      <c r="N146" s="7">
        <f>IF($C146="","",IF($D146="特別管理",設定!$B$3,設定!$B$2)+$C146)</f>
        <v/>
      </c>
      <c r="O146" s="6" t="n"/>
      <c r="P146" s="7">
        <f>IF($O146="","",EDATE($O146,設定!$B$5*12))</f>
        <v/>
      </c>
      <c r="Q146" s="7">
        <f>IF($C146="","",設定!$B$4+$C146)</f>
        <v/>
      </c>
      <c r="R146" s="6" t="n"/>
      <c r="S146" s="7">
        <f>IF($R146="","",EDATE($R146,設定!$B$5*12))</f>
        <v/>
      </c>
      <c r="T146" s="7">
        <f>IF($C146="","",EDATE($C146,設定!$B$5*12))</f>
        <v/>
      </c>
      <c r="U146" s="7">
        <f>IF(COUNT($M146,$P146,$S146,$T146)=0,"",MAX(IF($M146="",0,$M146),IF($P146="",0,$P146),IF($S146="",0,$S146),IF($T146="",0,$T146)))</f>
        <v/>
      </c>
      <c r="V146" s="6" t="n"/>
      <c r="W146" s="5" t="n"/>
      <c r="X146" s="7">
        <f>IF(AND($L146="",$K146&lt;&gt;"",設定!$B$10&gt;$K146),$K146+設定!$B$7,"")</f>
        <v/>
      </c>
      <c r="Y146" s="5" t="n"/>
      <c r="Z146" s="5" t="n"/>
      <c r="AA146" s="5" t="n"/>
      <c r="AB146" s="4">
        <f>IF(AH146=5,"完了",IF(AH146=4,"要確認：区分またはルート未設定",IF(AH146=3,IF(AND(設定!$B$10&gt;$K146,$L146=""),"B2票期限超過",IF(AND(設定!$B$10&gt;$N146,$O146=""),"D票期限超過","E票期限超過")),IF(AH146=2,IF(AND(設定!$B$11&gt;=$K146,$L146=""),"B2票期限間近",IF(AND(設定!$B$11&gt;=$N146,$O146=""),"D票期限間近","E票期限間近")),IF(AH146=1,"E票要確認","確認中")))))</f>
        <v/>
      </c>
      <c r="AC146" s="6" t="n"/>
      <c r="AD146" s="5" t="n"/>
      <c r="AE146" s="4">
        <f>IF($L146&lt;&gt;"","受領",IF($K146="","",IF(設定!$B$10&gt;$K146,"超過",IF(設定!$B$11&gt;=$K146,"間近","OK"))))</f>
        <v/>
      </c>
      <c r="AF146" s="4">
        <f>IF($O146&lt;&gt;"","受領",IF($N146="","",IF(設定!$B$10&gt;$N146,"超過",IF(設定!$B$11&gt;=$N146,"間近","OK"))))</f>
        <v/>
      </c>
      <c r="AG146" s="4">
        <f>IF($R146&lt;&gt;"","受領",IF($Q146="","",IF(設定!$B$10&gt;$Q146,"超過",IF(設定!$B$11&gt;=$Q146,"間近","OK"))))</f>
        <v/>
      </c>
      <c r="AH146" s="4">
        <f>IF($B146="",0,IF(($AA146="全票受領済み")+($L146&lt;&gt;"")*($O146&lt;&gt;"")*($R146&lt;&gt;""),5,IF(($D146="")+($I146="不明・要確認"),4,IF((設定!$B$10&gt;$K146)*($L146="")+(設定!$B$10&gt;$N146)*($O146="")+(設定!$B$10&gt;$Q146)*($R146=""),3,IF((設定!$B$11&gt;=$K146)*($L146="")+(設定!$B$11&gt;=$N146)*($O146="")+(設定!$B$11&gt;=$Q146)*($R146=""),2,IF($Q146="",1,0))))))</f>
        <v/>
      </c>
      <c r="AI146" s="8">
        <f>IFERROR(IF($AK146="","",$AK146+設定!$B$9),"")</f>
        <v/>
      </c>
      <c r="AJ146" s="4" t="n"/>
      <c r="AK146" s="7" t="n"/>
      <c r="AL146" s="4" t="n"/>
      <c r="AM146" s="4" t="n"/>
      <c r="AO146" s="8" t="n"/>
      <c r="AS146" s="8" t="n"/>
      <c r="AT146">
        <f>IFERROR(IF($B146="","",IF(COUNTIF($B$6:$B$305,$B146)&gt;1,"管理番号重複",IF(AND($C146="",OR($D146&lt;&gt;"",$L146&lt;&gt;"",$O146&lt;&gt;"",$R146&lt;&gt;"")),"交付日なしでデータあり",IF(OR(AND($L146&lt;&gt;"",$C146&lt;&gt;"",$L146&lt;$C146),AND($O146&lt;&gt;"",$C146&lt;&gt;"",$O146&lt;$C146),AND($R146&lt;&gt;"",$C146&lt;&gt;"",$R146&lt;$C146)),"交付日前の受領日",IF(OR(AND($L146&lt;&gt;"",$L146&gt;設定!$B$10),AND($O146&lt;&gt;"",$O146&gt;設定!$B$10),AND($R146&lt;&gt;"",$R146&gt;設定!$B$10)),"未来の受領日",IF(AND($AK146&lt;&gt;"",$C146&lt;&gt;"",$AK146&lt;$C146),"交付日前の照合日",IF(AND($AK146="",$AI146&lt;&gt;"","確認済み"),"受領前の照合",IF(AND($AI146="確認済み",$AK146=""),"照合済みで照合日なし",IF(AND($AI146="不備あり",$AR146=""),"不備ありで不備内容なし",IF(AND($L146&lt;&gt;"",$O146&lt;&gt;"",$R146&lt;&gt;"",$AT146="未着対応中"),"全票受領で未着対応中",IF($I146="不明・要確認","ルート不明",IF($J146="","保管場所なし",IF($Z146="","担当者なし",""))))))))))))),"")</f>
        <v/>
      </c>
      <c r="AU146" s="8" t="n"/>
    </row>
    <row r="147">
      <c r="A147" s="4">
        <f>IF($B147="","",ROW()-5)</f>
        <v/>
      </c>
      <c r="B147" s="5" t="n"/>
      <c r="C147" s="6" t="n"/>
      <c r="D147" s="5" t="n"/>
      <c r="E147" s="5" t="n"/>
      <c r="F147" s="5" t="n"/>
      <c r="G147" s="5" t="n"/>
      <c r="H147" s="5" t="n"/>
      <c r="I147" s="5" t="n"/>
      <c r="J147" s="5" t="n"/>
      <c r="K147" s="7">
        <f>IF($C147="","",IF($D147="特別管理",設定!$B$3,設定!$B$2)+$C147)</f>
        <v/>
      </c>
      <c r="L147" s="6" t="n"/>
      <c r="M147" s="7">
        <f>IF($L147="","",EDATE($L147,設定!$B$5*12))</f>
        <v/>
      </c>
      <c r="N147" s="7">
        <f>IF($C147="","",IF($D147="特別管理",設定!$B$3,設定!$B$2)+$C147)</f>
        <v/>
      </c>
      <c r="O147" s="6" t="n"/>
      <c r="P147" s="7">
        <f>IF($O147="","",EDATE($O147,設定!$B$5*12))</f>
        <v/>
      </c>
      <c r="Q147" s="7">
        <f>IF($C147="","",設定!$B$4+$C147)</f>
        <v/>
      </c>
      <c r="R147" s="6" t="n"/>
      <c r="S147" s="7">
        <f>IF($R147="","",EDATE($R147,設定!$B$5*12))</f>
        <v/>
      </c>
      <c r="T147" s="7">
        <f>IF($C147="","",EDATE($C147,設定!$B$5*12))</f>
        <v/>
      </c>
      <c r="U147" s="7">
        <f>IF(COUNT($M147,$P147,$S147,$T147)=0,"",MAX(IF($M147="",0,$M147),IF($P147="",0,$P147),IF($S147="",0,$S147),IF($T147="",0,$T147)))</f>
        <v/>
      </c>
      <c r="V147" s="6" t="n"/>
      <c r="W147" s="5" t="n"/>
      <c r="X147" s="7">
        <f>IF(AND($L147="",$K147&lt;&gt;"",設定!$B$10&gt;$K147),$K147+設定!$B$7,"")</f>
        <v/>
      </c>
      <c r="Y147" s="5" t="n"/>
      <c r="Z147" s="5" t="n"/>
      <c r="AA147" s="5" t="n"/>
      <c r="AB147" s="4">
        <f>IF(AH147=5,"完了",IF(AH147=4,"要確認：区分またはルート未設定",IF(AH147=3,IF(AND(設定!$B$10&gt;$K147,$L147=""),"B2票期限超過",IF(AND(設定!$B$10&gt;$N147,$O147=""),"D票期限超過","E票期限超過")),IF(AH147=2,IF(AND(設定!$B$11&gt;=$K147,$L147=""),"B2票期限間近",IF(AND(設定!$B$11&gt;=$N147,$O147=""),"D票期限間近","E票期限間近")),IF(AH147=1,"E票要確認","確認中")))))</f>
        <v/>
      </c>
      <c r="AC147" s="6" t="n"/>
      <c r="AD147" s="5" t="n"/>
      <c r="AE147" s="4">
        <f>IF($L147&lt;&gt;"","受領",IF($K147="","",IF(設定!$B$10&gt;$K147,"超過",IF(設定!$B$11&gt;=$K147,"間近","OK"))))</f>
        <v/>
      </c>
      <c r="AF147" s="4">
        <f>IF($O147&lt;&gt;"","受領",IF($N147="","",IF(設定!$B$10&gt;$N147,"超過",IF(設定!$B$11&gt;=$N147,"間近","OK"))))</f>
        <v/>
      </c>
      <c r="AG147" s="4">
        <f>IF($R147&lt;&gt;"","受領",IF($Q147="","",IF(設定!$B$10&gt;$Q147,"超過",IF(設定!$B$11&gt;=$Q147,"間近","OK"))))</f>
        <v/>
      </c>
      <c r="AH147" s="4">
        <f>IF($B147="",0,IF(($AA147="全票受領済み")+($L147&lt;&gt;"")*($O147&lt;&gt;"")*($R147&lt;&gt;""),5,IF(($D147="")+($I147="不明・要確認"),4,IF((設定!$B$10&gt;$K147)*($L147="")+(設定!$B$10&gt;$N147)*($O147="")+(設定!$B$10&gt;$Q147)*($R147=""),3,IF((設定!$B$11&gt;=$K147)*($L147="")+(設定!$B$11&gt;=$N147)*($O147="")+(設定!$B$11&gt;=$Q147)*($R147=""),2,IF($Q147="",1,0))))))</f>
        <v/>
      </c>
      <c r="AI147" s="8">
        <f>IFERROR(IF($AK147="","",$AK147+設定!$B$9),"")</f>
        <v/>
      </c>
      <c r="AJ147" s="4" t="n"/>
      <c r="AK147" s="7" t="n"/>
      <c r="AL147" s="4" t="n"/>
      <c r="AM147" s="4" t="n"/>
      <c r="AO147" s="8" t="n"/>
      <c r="AS147" s="8" t="n"/>
      <c r="AT147">
        <f>IFERROR(IF($B147="","",IF(COUNTIF($B$6:$B$305,$B147)&gt;1,"管理番号重複",IF(AND($C147="",OR($D147&lt;&gt;"",$L147&lt;&gt;"",$O147&lt;&gt;"",$R147&lt;&gt;"")),"交付日なしでデータあり",IF(OR(AND($L147&lt;&gt;"",$C147&lt;&gt;"",$L147&lt;$C147),AND($O147&lt;&gt;"",$C147&lt;&gt;"",$O147&lt;$C147),AND($R147&lt;&gt;"",$C147&lt;&gt;"",$R147&lt;$C147)),"交付日前の受領日",IF(OR(AND($L147&lt;&gt;"",$L147&gt;設定!$B$10),AND($O147&lt;&gt;"",$O147&gt;設定!$B$10),AND($R147&lt;&gt;"",$R147&gt;設定!$B$10)),"未来の受領日",IF(AND($AK147&lt;&gt;"",$C147&lt;&gt;"",$AK147&lt;$C147),"交付日前の照合日",IF(AND($AK147="",$AI147&lt;&gt;"","確認済み"),"受領前の照合",IF(AND($AI147="確認済み",$AK147=""),"照合済みで照合日なし",IF(AND($AI147="不備あり",$AR147=""),"不備ありで不備内容なし",IF(AND($L147&lt;&gt;"",$O147&lt;&gt;"",$R147&lt;&gt;"",$AT147="未着対応中"),"全票受領で未着対応中",IF($I147="不明・要確認","ルート不明",IF($J147="","保管場所なし",IF($Z147="","担当者なし",""))))))))))))),"")</f>
        <v/>
      </c>
      <c r="AU147" s="8" t="n"/>
    </row>
    <row r="148">
      <c r="A148" s="4">
        <f>IF($B148="","",ROW()-5)</f>
        <v/>
      </c>
      <c r="B148" s="5" t="n"/>
      <c r="C148" s="6" t="n"/>
      <c r="D148" s="5" t="n"/>
      <c r="E148" s="5" t="n"/>
      <c r="F148" s="5" t="n"/>
      <c r="G148" s="5" t="n"/>
      <c r="H148" s="5" t="n"/>
      <c r="I148" s="5" t="n"/>
      <c r="J148" s="5" t="n"/>
      <c r="K148" s="7">
        <f>IF($C148="","",IF($D148="特別管理",設定!$B$3,設定!$B$2)+$C148)</f>
        <v/>
      </c>
      <c r="L148" s="6" t="n"/>
      <c r="M148" s="7">
        <f>IF($L148="","",EDATE($L148,設定!$B$5*12))</f>
        <v/>
      </c>
      <c r="N148" s="7">
        <f>IF($C148="","",IF($D148="特別管理",設定!$B$3,設定!$B$2)+$C148)</f>
        <v/>
      </c>
      <c r="O148" s="6" t="n"/>
      <c r="P148" s="7">
        <f>IF($O148="","",EDATE($O148,設定!$B$5*12))</f>
        <v/>
      </c>
      <c r="Q148" s="7">
        <f>IF($C148="","",設定!$B$4+$C148)</f>
        <v/>
      </c>
      <c r="R148" s="6" t="n"/>
      <c r="S148" s="7">
        <f>IF($R148="","",EDATE($R148,設定!$B$5*12))</f>
        <v/>
      </c>
      <c r="T148" s="7">
        <f>IF($C148="","",EDATE($C148,設定!$B$5*12))</f>
        <v/>
      </c>
      <c r="U148" s="7">
        <f>IF(COUNT($M148,$P148,$S148,$T148)=0,"",MAX(IF($M148="",0,$M148),IF($P148="",0,$P148),IF($S148="",0,$S148),IF($T148="",0,$T148)))</f>
        <v/>
      </c>
      <c r="V148" s="6" t="n"/>
      <c r="W148" s="5" t="n"/>
      <c r="X148" s="7">
        <f>IF(AND($L148="",$K148&lt;&gt;"",設定!$B$10&gt;$K148),$K148+設定!$B$7,"")</f>
        <v/>
      </c>
      <c r="Y148" s="5" t="n"/>
      <c r="Z148" s="5" t="n"/>
      <c r="AA148" s="5" t="n"/>
      <c r="AB148" s="4">
        <f>IF(AH148=5,"完了",IF(AH148=4,"要確認：区分またはルート未設定",IF(AH148=3,IF(AND(設定!$B$10&gt;$K148,$L148=""),"B2票期限超過",IF(AND(設定!$B$10&gt;$N148,$O148=""),"D票期限超過","E票期限超過")),IF(AH148=2,IF(AND(設定!$B$11&gt;=$K148,$L148=""),"B2票期限間近",IF(AND(設定!$B$11&gt;=$N148,$O148=""),"D票期限間近","E票期限間近")),IF(AH148=1,"E票要確認","確認中")))))</f>
        <v/>
      </c>
      <c r="AC148" s="6" t="n"/>
      <c r="AD148" s="5" t="n"/>
      <c r="AE148" s="4">
        <f>IF($L148&lt;&gt;"","受領",IF($K148="","",IF(設定!$B$10&gt;$K148,"超過",IF(設定!$B$11&gt;=$K148,"間近","OK"))))</f>
        <v/>
      </c>
      <c r="AF148" s="4">
        <f>IF($O148&lt;&gt;"","受領",IF($N148="","",IF(設定!$B$10&gt;$N148,"超過",IF(設定!$B$11&gt;=$N148,"間近","OK"))))</f>
        <v/>
      </c>
      <c r="AG148" s="4">
        <f>IF($R148&lt;&gt;"","受領",IF($Q148="","",IF(設定!$B$10&gt;$Q148,"超過",IF(設定!$B$11&gt;=$Q148,"間近","OK"))))</f>
        <v/>
      </c>
      <c r="AH148" s="4">
        <f>IF($B148="",0,IF(($AA148="全票受領済み")+($L148&lt;&gt;"")*($O148&lt;&gt;"")*($R148&lt;&gt;""),5,IF(($D148="")+($I148="不明・要確認"),4,IF((設定!$B$10&gt;$K148)*($L148="")+(設定!$B$10&gt;$N148)*($O148="")+(設定!$B$10&gt;$Q148)*($R148=""),3,IF((設定!$B$11&gt;=$K148)*($L148="")+(設定!$B$11&gt;=$N148)*($O148="")+(設定!$B$11&gt;=$Q148)*($R148=""),2,IF($Q148="",1,0))))))</f>
        <v/>
      </c>
      <c r="AI148" s="8">
        <f>IFERROR(IF($AK148="","",$AK148+設定!$B$9),"")</f>
        <v/>
      </c>
      <c r="AJ148" s="4" t="n"/>
      <c r="AK148" s="7" t="n"/>
      <c r="AL148" s="4" t="n"/>
      <c r="AM148" s="4" t="n"/>
      <c r="AO148" s="8" t="n"/>
      <c r="AS148" s="8" t="n"/>
      <c r="AT148">
        <f>IFERROR(IF($B148="","",IF(COUNTIF($B$6:$B$305,$B148)&gt;1,"管理番号重複",IF(AND($C148="",OR($D148&lt;&gt;"",$L148&lt;&gt;"",$O148&lt;&gt;"",$R148&lt;&gt;"")),"交付日なしでデータあり",IF(OR(AND($L148&lt;&gt;"",$C148&lt;&gt;"",$L148&lt;$C148),AND($O148&lt;&gt;"",$C148&lt;&gt;"",$O148&lt;$C148),AND($R148&lt;&gt;"",$C148&lt;&gt;"",$R148&lt;$C148)),"交付日前の受領日",IF(OR(AND($L148&lt;&gt;"",$L148&gt;設定!$B$10),AND($O148&lt;&gt;"",$O148&gt;設定!$B$10),AND($R148&lt;&gt;"",$R148&gt;設定!$B$10)),"未来の受領日",IF(AND($AK148&lt;&gt;"",$C148&lt;&gt;"",$AK148&lt;$C148),"交付日前の照合日",IF(AND($AK148="",$AI148&lt;&gt;"","確認済み"),"受領前の照合",IF(AND($AI148="確認済み",$AK148=""),"照合済みで照合日なし",IF(AND($AI148="不備あり",$AR148=""),"不備ありで不備内容なし",IF(AND($L148&lt;&gt;"",$O148&lt;&gt;"",$R148&lt;&gt;"",$AT148="未着対応中"),"全票受領で未着対応中",IF($I148="不明・要確認","ルート不明",IF($J148="","保管場所なし",IF($Z148="","担当者なし",""))))))))))))),"")</f>
        <v/>
      </c>
      <c r="AU148" s="8" t="n"/>
    </row>
    <row r="149">
      <c r="A149" s="4">
        <f>IF($B149="","",ROW()-5)</f>
        <v/>
      </c>
      <c r="B149" s="5" t="n"/>
      <c r="C149" s="6" t="n"/>
      <c r="D149" s="5" t="n"/>
      <c r="E149" s="5" t="n"/>
      <c r="F149" s="5" t="n"/>
      <c r="G149" s="5" t="n"/>
      <c r="H149" s="5" t="n"/>
      <c r="I149" s="5" t="n"/>
      <c r="J149" s="5" t="n"/>
      <c r="K149" s="7">
        <f>IF($C149="","",IF($D149="特別管理",設定!$B$3,設定!$B$2)+$C149)</f>
        <v/>
      </c>
      <c r="L149" s="6" t="n"/>
      <c r="M149" s="7">
        <f>IF($L149="","",EDATE($L149,設定!$B$5*12))</f>
        <v/>
      </c>
      <c r="N149" s="7">
        <f>IF($C149="","",IF($D149="特別管理",設定!$B$3,設定!$B$2)+$C149)</f>
        <v/>
      </c>
      <c r="O149" s="6" t="n"/>
      <c r="P149" s="7">
        <f>IF($O149="","",EDATE($O149,設定!$B$5*12))</f>
        <v/>
      </c>
      <c r="Q149" s="7">
        <f>IF($C149="","",設定!$B$4+$C149)</f>
        <v/>
      </c>
      <c r="R149" s="6" t="n"/>
      <c r="S149" s="7">
        <f>IF($R149="","",EDATE($R149,設定!$B$5*12))</f>
        <v/>
      </c>
      <c r="T149" s="7">
        <f>IF($C149="","",EDATE($C149,設定!$B$5*12))</f>
        <v/>
      </c>
      <c r="U149" s="7">
        <f>IF(COUNT($M149,$P149,$S149,$T149)=0,"",MAX(IF($M149="",0,$M149),IF($P149="",0,$P149),IF($S149="",0,$S149),IF($T149="",0,$T149)))</f>
        <v/>
      </c>
      <c r="V149" s="6" t="n"/>
      <c r="W149" s="5" t="n"/>
      <c r="X149" s="7">
        <f>IF(AND($L149="",$K149&lt;&gt;"",設定!$B$10&gt;$K149),$K149+設定!$B$7,"")</f>
        <v/>
      </c>
      <c r="Y149" s="5" t="n"/>
      <c r="Z149" s="5" t="n"/>
      <c r="AA149" s="5" t="n"/>
      <c r="AB149" s="4">
        <f>IF(AH149=5,"完了",IF(AH149=4,"要確認：区分またはルート未設定",IF(AH149=3,IF(AND(設定!$B$10&gt;$K149,$L149=""),"B2票期限超過",IF(AND(設定!$B$10&gt;$N149,$O149=""),"D票期限超過","E票期限超過")),IF(AH149=2,IF(AND(設定!$B$11&gt;=$K149,$L149=""),"B2票期限間近",IF(AND(設定!$B$11&gt;=$N149,$O149=""),"D票期限間近","E票期限間近")),IF(AH149=1,"E票要確認","確認中")))))</f>
        <v/>
      </c>
      <c r="AC149" s="6" t="n"/>
      <c r="AD149" s="5" t="n"/>
      <c r="AE149" s="4">
        <f>IF($L149&lt;&gt;"","受領",IF($K149="","",IF(設定!$B$10&gt;$K149,"超過",IF(設定!$B$11&gt;=$K149,"間近","OK"))))</f>
        <v/>
      </c>
      <c r="AF149" s="4">
        <f>IF($O149&lt;&gt;"","受領",IF($N149="","",IF(設定!$B$10&gt;$N149,"超過",IF(設定!$B$11&gt;=$N149,"間近","OK"))))</f>
        <v/>
      </c>
      <c r="AG149" s="4">
        <f>IF($R149&lt;&gt;"","受領",IF($Q149="","",IF(設定!$B$10&gt;$Q149,"超過",IF(設定!$B$11&gt;=$Q149,"間近","OK"))))</f>
        <v/>
      </c>
      <c r="AH149" s="4">
        <f>IF($B149="",0,IF(($AA149="全票受領済み")+($L149&lt;&gt;"")*($O149&lt;&gt;"")*($R149&lt;&gt;""),5,IF(($D149="")+($I149="不明・要確認"),4,IF((設定!$B$10&gt;$K149)*($L149="")+(設定!$B$10&gt;$N149)*($O149="")+(設定!$B$10&gt;$Q149)*($R149=""),3,IF((設定!$B$11&gt;=$K149)*($L149="")+(設定!$B$11&gt;=$N149)*($O149="")+(設定!$B$11&gt;=$Q149)*($R149=""),2,IF($Q149="",1,0))))))</f>
        <v/>
      </c>
      <c r="AI149" s="8">
        <f>IFERROR(IF($AK149="","",$AK149+設定!$B$9),"")</f>
        <v/>
      </c>
      <c r="AJ149" s="4" t="n"/>
      <c r="AK149" s="7" t="n"/>
      <c r="AL149" s="4" t="n"/>
      <c r="AM149" s="4" t="n"/>
      <c r="AO149" s="8" t="n"/>
      <c r="AS149" s="8" t="n"/>
      <c r="AT149">
        <f>IFERROR(IF($B149="","",IF(COUNTIF($B$6:$B$305,$B149)&gt;1,"管理番号重複",IF(AND($C149="",OR($D149&lt;&gt;"",$L149&lt;&gt;"",$O149&lt;&gt;"",$R149&lt;&gt;"")),"交付日なしでデータあり",IF(OR(AND($L149&lt;&gt;"",$C149&lt;&gt;"",$L149&lt;$C149),AND($O149&lt;&gt;"",$C149&lt;&gt;"",$O149&lt;$C149),AND($R149&lt;&gt;"",$C149&lt;&gt;"",$R149&lt;$C149)),"交付日前の受領日",IF(OR(AND($L149&lt;&gt;"",$L149&gt;設定!$B$10),AND($O149&lt;&gt;"",$O149&gt;設定!$B$10),AND($R149&lt;&gt;"",$R149&gt;設定!$B$10)),"未来の受領日",IF(AND($AK149&lt;&gt;"",$C149&lt;&gt;"",$AK149&lt;$C149),"交付日前の照合日",IF(AND($AK149="",$AI149&lt;&gt;"","確認済み"),"受領前の照合",IF(AND($AI149="確認済み",$AK149=""),"照合済みで照合日なし",IF(AND($AI149="不備あり",$AR149=""),"不備ありで不備内容なし",IF(AND($L149&lt;&gt;"",$O149&lt;&gt;"",$R149&lt;&gt;"",$AT149="未着対応中"),"全票受領で未着対応中",IF($I149="不明・要確認","ルート不明",IF($J149="","保管場所なし",IF($Z149="","担当者なし",""))))))))))))),"")</f>
        <v/>
      </c>
      <c r="AU149" s="8" t="n"/>
    </row>
    <row r="150">
      <c r="A150" s="4">
        <f>IF($B150="","",ROW()-5)</f>
        <v/>
      </c>
      <c r="B150" s="5" t="n"/>
      <c r="C150" s="6" t="n"/>
      <c r="D150" s="5" t="n"/>
      <c r="E150" s="5" t="n"/>
      <c r="F150" s="5" t="n"/>
      <c r="G150" s="5" t="n"/>
      <c r="H150" s="5" t="n"/>
      <c r="I150" s="5" t="n"/>
      <c r="J150" s="5" t="n"/>
      <c r="K150" s="7">
        <f>IF($C150="","",IF($D150="特別管理",設定!$B$3,設定!$B$2)+$C150)</f>
        <v/>
      </c>
      <c r="L150" s="6" t="n"/>
      <c r="M150" s="7">
        <f>IF($L150="","",EDATE($L150,設定!$B$5*12))</f>
        <v/>
      </c>
      <c r="N150" s="7">
        <f>IF($C150="","",IF($D150="特別管理",設定!$B$3,設定!$B$2)+$C150)</f>
        <v/>
      </c>
      <c r="O150" s="6" t="n"/>
      <c r="P150" s="7">
        <f>IF($O150="","",EDATE($O150,設定!$B$5*12))</f>
        <v/>
      </c>
      <c r="Q150" s="7">
        <f>IF($C150="","",設定!$B$4+$C150)</f>
        <v/>
      </c>
      <c r="R150" s="6" t="n"/>
      <c r="S150" s="7">
        <f>IF($R150="","",EDATE($R150,設定!$B$5*12))</f>
        <v/>
      </c>
      <c r="T150" s="7">
        <f>IF($C150="","",EDATE($C150,設定!$B$5*12))</f>
        <v/>
      </c>
      <c r="U150" s="7">
        <f>IF(COUNT($M150,$P150,$S150,$T150)=0,"",MAX(IF($M150="",0,$M150),IF($P150="",0,$P150),IF($S150="",0,$S150),IF($T150="",0,$T150)))</f>
        <v/>
      </c>
      <c r="V150" s="6" t="n"/>
      <c r="W150" s="5" t="n"/>
      <c r="X150" s="7">
        <f>IF(AND($L150="",$K150&lt;&gt;"",設定!$B$10&gt;$K150),$K150+設定!$B$7,"")</f>
        <v/>
      </c>
      <c r="Y150" s="5" t="n"/>
      <c r="Z150" s="5" t="n"/>
      <c r="AA150" s="5" t="n"/>
      <c r="AB150" s="4">
        <f>IF(AH150=5,"完了",IF(AH150=4,"要確認：区分またはルート未設定",IF(AH150=3,IF(AND(設定!$B$10&gt;$K150,$L150=""),"B2票期限超過",IF(AND(設定!$B$10&gt;$N150,$O150=""),"D票期限超過","E票期限超過")),IF(AH150=2,IF(AND(設定!$B$11&gt;=$K150,$L150=""),"B2票期限間近",IF(AND(設定!$B$11&gt;=$N150,$O150=""),"D票期限間近","E票期限間近")),IF(AH150=1,"E票要確認","確認中")))))</f>
        <v/>
      </c>
      <c r="AC150" s="6" t="n"/>
      <c r="AD150" s="5" t="n"/>
      <c r="AE150" s="4">
        <f>IF($L150&lt;&gt;"","受領",IF($K150="","",IF(設定!$B$10&gt;$K150,"超過",IF(設定!$B$11&gt;=$K150,"間近","OK"))))</f>
        <v/>
      </c>
      <c r="AF150" s="4">
        <f>IF($O150&lt;&gt;"","受領",IF($N150="","",IF(設定!$B$10&gt;$N150,"超過",IF(設定!$B$11&gt;=$N150,"間近","OK"))))</f>
        <v/>
      </c>
      <c r="AG150" s="4">
        <f>IF($R150&lt;&gt;"","受領",IF($Q150="","",IF(設定!$B$10&gt;$Q150,"超過",IF(設定!$B$11&gt;=$Q150,"間近","OK"))))</f>
        <v/>
      </c>
      <c r="AH150" s="4">
        <f>IF($B150="",0,IF(($AA150="全票受領済み")+($L150&lt;&gt;"")*($O150&lt;&gt;"")*($R150&lt;&gt;""),5,IF(($D150="")+($I150="不明・要確認"),4,IF((設定!$B$10&gt;$K150)*($L150="")+(設定!$B$10&gt;$N150)*($O150="")+(設定!$B$10&gt;$Q150)*($R150=""),3,IF((設定!$B$11&gt;=$K150)*($L150="")+(設定!$B$11&gt;=$N150)*($O150="")+(設定!$B$11&gt;=$Q150)*($R150=""),2,IF($Q150="",1,0))))))</f>
        <v/>
      </c>
      <c r="AI150" s="8">
        <f>IFERROR(IF($AK150="","",$AK150+設定!$B$9),"")</f>
        <v/>
      </c>
      <c r="AJ150" s="4" t="n"/>
      <c r="AK150" s="7" t="n"/>
      <c r="AL150" s="4" t="n"/>
      <c r="AM150" s="4" t="n"/>
      <c r="AO150" s="8" t="n"/>
      <c r="AS150" s="8" t="n"/>
      <c r="AT150">
        <f>IFERROR(IF($B150="","",IF(COUNTIF($B$6:$B$305,$B150)&gt;1,"管理番号重複",IF(AND($C150="",OR($D150&lt;&gt;"",$L150&lt;&gt;"",$O150&lt;&gt;"",$R150&lt;&gt;"")),"交付日なしでデータあり",IF(OR(AND($L150&lt;&gt;"",$C150&lt;&gt;"",$L150&lt;$C150),AND($O150&lt;&gt;"",$C150&lt;&gt;"",$O150&lt;$C150),AND($R150&lt;&gt;"",$C150&lt;&gt;"",$R150&lt;$C150)),"交付日前の受領日",IF(OR(AND($L150&lt;&gt;"",$L150&gt;設定!$B$10),AND($O150&lt;&gt;"",$O150&gt;設定!$B$10),AND($R150&lt;&gt;"",$R150&gt;設定!$B$10)),"未来の受領日",IF(AND($AK150&lt;&gt;"",$C150&lt;&gt;"",$AK150&lt;$C150),"交付日前の照合日",IF(AND($AK150="",$AI150&lt;&gt;"","確認済み"),"受領前の照合",IF(AND($AI150="確認済み",$AK150=""),"照合済みで照合日なし",IF(AND($AI150="不備あり",$AR150=""),"不備ありで不備内容なし",IF(AND($L150&lt;&gt;"",$O150&lt;&gt;"",$R150&lt;&gt;"",$AT150="未着対応中"),"全票受領で未着対応中",IF($I150="不明・要確認","ルート不明",IF($J150="","保管場所なし",IF($Z150="","担当者なし",""))))))))))))),"")</f>
        <v/>
      </c>
      <c r="AU150" s="8" t="n"/>
    </row>
    <row r="151">
      <c r="A151" s="4">
        <f>IF($B151="","",ROW()-5)</f>
        <v/>
      </c>
      <c r="B151" s="5" t="n"/>
      <c r="C151" s="6" t="n"/>
      <c r="D151" s="5" t="n"/>
      <c r="E151" s="5" t="n"/>
      <c r="F151" s="5" t="n"/>
      <c r="G151" s="5" t="n"/>
      <c r="H151" s="5" t="n"/>
      <c r="I151" s="5" t="n"/>
      <c r="J151" s="5" t="n"/>
      <c r="K151" s="7">
        <f>IF($C151="","",IF($D151="特別管理",設定!$B$3,設定!$B$2)+$C151)</f>
        <v/>
      </c>
      <c r="L151" s="6" t="n"/>
      <c r="M151" s="7">
        <f>IF($L151="","",EDATE($L151,設定!$B$5*12))</f>
        <v/>
      </c>
      <c r="N151" s="7">
        <f>IF($C151="","",IF($D151="特別管理",設定!$B$3,設定!$B$2)+$C151)</f>
        <v/>
      </c>
      <c r="O151" s="6" t="n"/>
      <c r="P151" s="7">
        <f>IF($O151="","",EDATE($O151,設定!$B$5*12))</f>
        <v/>
      </c>
      <c r="Q151" s="7">
        <f>IF($C151="","",設定!$B$4+$C151)</f>
        <v/>
      </c>
      <c r="R151" s="6" t="n"/>
      <c r="S151" s="7">
        <f>IF($R151="","",EDATE($R151,設定!$B$5*12))</f>
        <v/>
      </c>
      <c r="T151" s="7">
        <f>IF($C151="","",EDATE($C151,設定!$B$5*12))</f>
        <v/>
      </c>
      <c r="U151" s="7">
        <f>IF(COUNT($M151,$P151,$S151,$T151)=0,"",MAX(IF($M151="",0,$M151),IF($P151="",0,$P151),IF($S151="",0,$S151),IF($T151="",0,$T151)))</f>
        <v/>
      </c>
      <c r="V151" s="6" t="n"/>
      <c r="W151" s="5" t="n"/>
      <c r="X151" s="7">
        <f>IF(AND($L151="",$K151&lt;&gt;"",設定!$B$10&gt;$K151),$K151+設定!$B$7,"")</f>
        <v/>
      </c>
      <c r="Y151" s="5" t="n"/>
      <c r="Z151" s="5" t="n"/>
      <c r="AA151" s="5" t="n"/>
      <c r="AB151" s="4">
        <f>IF(AH151=5,"完了",IF(AH151=4,"要確認：区分またはルート未設定",IF(AH151=3,IF(AND(設定!$B$10&gt;$K151,$L151=""),"B2票期限超過",IF(AND(設定!$B$10&gt;$N151,$O151=""),"D票期限超過","E票期限超過")),IF(AH151=2,IF(AND(設定!$B$11&gt;=$K151,$L151=""),"B2票期限間近",IF(AND(設定!$B$11&gt;=$N151,$O151=""),"D票期限間近","E票期限間近")),IF(AH151=1,"E票要確認","確認中")))))</f>
        <v/>
      </c>
      <c r="AC151" s="6" t="n"/>
      <c r="AD151" s="5" t="n"/>
      <c r="AE151" s="4">
        <f>IF($L151&lt;&gt;"","受領",IF($K151="","",IF(設定!$B$10&gt;$K151,"超過",IF(設定!$B$11&gt;=$K151,"間近","OK"))))</f>
        <v/>
      </c>
      <c r="AF151" s="4">
        <f>IF($O151&lt;&gt;"","受領",IF($N151="","",IF(設定!$B$10&gt;$N151,"超過",IF(設定!$B$11&gt;=$N151,"間近","OK"))))</f>
        <v/>
      </c>
      <c r="AG151" s="4">
        <f>IF($R151&lt;&gt;"","受領",IF($Q151="","",IF(設定!$B$10&gt;$Q151,"超過",IF(設定!$B$11&gt;=$Q151,"間近","OK"))))</f>
        <v/>
      </c>
      <c r="AH151" s="4">
        <f>IF($B151="",0,IF(($AA151="全票受領済み")+($L151&lt;&gt;"")*($O151&lt;&gt;"")*($R151&lt;&gt;""),5,IF(($D151="")+($I151="不明・要確認"),4,IF((設定!$B$10&gt;$K151)*($L151="")+(設定!$B$10&gt;$N151)*($O151="")+(設定!$B$10&gt;$Q151)*($R151=""),3,IF((設定!$B$11&gt;=$K151)*($L151="")+(設定!$B$11&gt;=$N151)*($O151="")+(設定!$B$11&gt;=$Q151)*($R151=""),2,IF($Q151="",1,0))))))</f>
        <v/>
      </c>
      <c r="AI151" s="8">
        <f>IFERROR(IF($AK151="","",$AK151+設定!$B$9),"")</f>
        <v/>
      </c>
      <c r="AJ151" s="4" t="n"/>
      <c r="AK151" s="7" t="n"/>
      <c r="AL151" s="4" t="n"/>
      <c r="AM151" s="4" t="n"/>
      <c r="AO151" s="8" t="n"/>
      <c r="AS151" s="8" t="n"/>
      <c r="AT151">
        <f>IFERROR(IF($B151="","",IF(COUNTIF($B$6:$B$305,$B151)&gt;1,"管理番号重複",IF(AND($C151="",OR($D151&lt;&gt;"",$L151&lt;&gt;"",$O151&lt;&gt;"",$R151&lt;&gt;"")),"交付日なしでデータあり",IF(OR(AND($L151&lt;&gt;"",$C151&lt;&gt;"",$L151&lt;$C151),AND($O151&lt;&gt;"",$C151&lt;&gt;"",$O151&lt;$C151),AND($R151&lt;&gt;"",$C151&lt;&gt;"",$R151&lt;$C151)),"交付日前の受領日",IF(OR(AND($L151&lt;&gt;"",$L151&gt;設定!$B$10),AND($O151&lt;&gt;"",$O151&gt;設定!$B$10),AND($R151&lt;&gt;"",$R151&gt;設定!$B$10)),"未来の受領日",IF(AND($AK151&lt;&gt;"",$C151&lt;&gt;"",$AK151&lt;$C151),"交付日前の照合日",IF(AND($AK151="",$AI151&lt;&gt;"","確認済み"),"受領前の照合",IF(AND($AI151="確認済み",$AK151=""),"照合済みで照合日なし",IF(AND($AI151="不備あり",$AR151=""),"不備ありで不備内容なし",IF(AND($L151&lt;&gt;"",$O151&lt;&gt;"",$R151&lt;&gt;"",$AT151="未着対応中"),"全票受領で未着対応中",IF($I151="不明・要確認","ルート不明",IF($J151="","保管場所なし",IF($Z151="","担当者なし",""))))))))))))),"")</f>
        <v/>
      </c>
      <c r="AU151" s="8" t="n"/>
    </row>
    <row r="152">
      <c r="A152" s="4">
        <f>IF($B152="","",ROW()-5)</f>
        <v/>
      </c>
      <c r="B152" s="5" t="n"/>
      <c r="C152" s="6" t="n"/>
      <c r="D152" s="5" t="n"/>
      <c r="E152" s="5" t="n"/>
      <c r="F152" s="5" t="n"/>
      <c r="G152" s="5" t="n"/>
      <c r="H152" s="5" t="n"/>
      <c r="I152" s="5" t="n"/>
      <c r="J152" s="5" t="n"/>
      <c r="K152" s="7">
        <f>IF($C152="","",IF($D152="特別管理",設定!$B$3,設定!$B$2)+$C152)</f>
        <v/>
      </c>
      <c r="L152" s="6" t="n"/>
      <c r="M152" s="7">
        <f>IF($L152="","",EDATE($L152,設定!$B$5*12))</f>
        <v/>
      </c>
      <c r="N152" s="7">
        <f>IF($C152="","",IF($D152="特別管理",設定!$B$3,設定!$B$2)+$C152)</f>
        <v/>
      </c>
      <c r="O152" s="6" t="n"/>
      <c r="P152" s="7">
        <f>IF($O152="","",EDATE($O152,設定!$B$5*12))</f>
        <v/>
      </c>
      <c r="Q152" s="7">
        <f>IF($C152="","",設定!$B$4+$C152)</f>
        <v/>
      </c>
      <c r="R152" s="6" t="n"/>
      <c r="S152" s="7">
        <f>IF($R152="","",EDATE($R152,設定!$B$5*12))</f>
        <v/>
      </c>
      <c r="T152" s="7">
        <f>IF($C152="","",EDATE($C152,設定!$B$5*12))</f>
        <v/>
      </c>
      <c r="U152" s="7">
        <f>IF(COUNT($M152,$P152,$S152,$T152)=0,"",MAX(IF($M152="",0,$M152),IF($P152="",0,$P152),IF($S152="",0,$S152),IF($T152="",0,$T152)))</f>
        <v/>
      </c>
      <c r="V152" s="6" t="n"/>
      <c r="W152" s="5" t="n"/>
      <c r="X152" s="7">
        <f>IF(AND($L152="",$K152&lt;&gt;"",設定!$B$10&gt;$K152),$K152+設定!$B$7,"")</f>
        <v/>
      </c>
      <c r="Y152" s="5" t="n"/>
      <c r="Z152" s="5" t="n"/>
      <c r="AA152" s="5" t="n"/>
      <c r="AB152" s="4">
        <f>IF(AH152=5,"完了",IF(AH152=4,"要確認：区分またはルート未設定",IF(AH152=3,IF(AND(設定!$B$10&gt;$K152,$L152=""),"B2票期限超過",IF(AND(設定!$B$10&gt;$N152,$O152=""),"D票期限超過","E票期限超過")),IF(AH152=2,IF(AND(設定!$B$11&gt;=$K152,$L152=""),"B2票期限間近",IF(AND(設定!$B$11&gt;=$N152,$O152=""),"D票期限間近","E票期限間近")),IF(AH152=1,"E票要確認","確認中")))))</f>
        <v/>
      </c>
      <c r="AC152" s="6" t="n"/>
      <c r="AD152" s="5" t="n"/>
      <c r="AE152" s="4">
        <f>IF($L152&lt;&gt;"","受領",IF($K152="","",IF(設定!$B$10&gt;$K152,"超過",IF(設定!$B$11&gt;=$K152,"間近","OK"))))</f>
        <v/>
      </c>
      <c r="AF152" s="4">
        <f>IF($O152&lt;&gt;"","受領",IF($N152="","",IF(設定!$B$10&gt;$N152,"超過",IF(設定!$B$11&gt;=$N152,"間近","OK"))))</f>
        <v/>
      </c>
      <c r="AG152" s="4">
        <f>IF($R152&lt;&gt;"","受領",IF($Q152="","",IF(設定!$B$10&gt;$Q152,"超過",IF(設定!$B$11&gt;=$Q152,"間近","OK"))))</f>
        <v/>
      </c>
      <c r="AH152" s="4">
        <f>IF($B152="",0,IF(($AA152="全票受領済み")+($L152&lt;&gt;"")*($O152&lt;&gt;"")*($R152&lt;&gt;""),5,IF(($D152="")+($I152="不明・要確認"),4,IF((設定!$B$10&gt;$K152)*($L152="")+(設定!$B$10&gt;$N152)*($O152="")+(設定!$B$10&gt;$Q152)*($R152=""),3,IF((設定!$B$11&gt;=$K152)*($L152="")+(設定!$B$11&gt;=$N152)*($O152="")+(設定!$B$11&gt;=$Q152)*($R152=""),2,IF($Q152="",1,0))))))</f>
        <v/>
      </c>
      <c r="AI152" s="8">
        <f>IFERROR(IF($AK152="","",$AK152+設定!$B$9),"")</f>
        <v/>
      </c>
      <c r="AJ152" s="4" t="n"/>
      <c r="AK152" s="7" t="n"/>
      <c r="AL152" s="4" t="n"/>
      <c r="AM152" s="4" t="n"/>
      <c r="AO152" s="8" t="n"/>
      <c r="AS152" s="8" t="n"/>
      <c r="AT152">
        <f>IFERROR(IF($B152="","",IF(COUNTIF($B$6:$B$305,$B152)&gt;1,"管理番号重複",IF(AND($C152="",OR($D152&lt;&gt;"",$L152&lt;&gt;"",$O152&lt;&gt;"",$R152&lt;&gt;"")),"交付日なしでデータあり",IF(OR(AND($L152&lt;&gt;"",$C152&lt;&gt;"",$L152&lt;$C152),AND($O152&lt;&gt;"",$C152&lt;&gt;"",$O152&lt;$C152),AND($R152&lt;&gt;"",$C152&lt;&gt;"",$R152&lt;$C152)),"交付日前の受領日",IF(OR(AND($L152&lt;&gt;"",$L152&gt;設定!$B$10),AND($O152&lt;&gt;"",$O152&gt;設定!$B$10),AND($R152&lt;&gt;"",$R152&gt;設定!$B$10)),"未来の受領日",IF(AND($AK152&lt;&gt;"",$C152&lt;&gt;"",$AK152&lt;$C152),"交付日前の照合日",IF(AND($AK152="",$AI152&lt;&gt;"","確認済み"),"受領前の照合",IF(AND($AI152="確認済み",$AK152=""),"照合済みで照合日なし",IF(AND($AI152="不備あり",$AR152=""),"不備ありで不備内容なし",IF(AND($L152&lt;&gt;"",$O152&lt;&gt;"",$R152&lt;&gt;"",$AT152="未着対応中"),"全票受領で未着対応中",IF($I152="不明・要確認","ルート不明",IF($J152="","保管場所なし",IF($Z152="","担当者なし",""))))))))))))),"")</f>
        <v/>
      </c>
      <c r="AU152" s="8" t="n"/>
    </row>
    <row r="153">
      <c r="A153" s="4">
        <f>IF($B153="","",ROW()-5)</f>
        <v/>
      </c>
      <c r="B153" s="5" t="n"/>
      <c r="C153" s="6" t="n"/>
      <c r="D153" s="5" t="n"/>
      <c r="E153" s="5" t="n"/>
      <c r="F153" s="5" t="n"/>
      <c r="G153" s="5" t="n"/>
      <c r="H153" s="5" t="n"/>
      <c r="I153" s="5" t="n"/>
      <c r="J153" s="5" t="n"/>
      <c r="K153" s="7">
        <f>IF($C153="","",IF($D153="特別管理",設定!$B$3,設定!$B$2)+$C153)</f>
        <v/>
      </c>
      <c r="L153" s="6" t="n"/>
      <c r="M153" s="7">
        <f>IF($L153="","",EDATE($L153,設定!$B$5*12))</f>
        <v/>
      </c>
      <c r="N153" s="7">
        <f>IF($C153="","",IF($D153="特別管理",設定!$B$3,設定!$B$2)+$C153)</f>
        <v/>
      </c>
      <c r="O153" s="6" t="n"/>
      <c r="P153" s="7">
        <f>IF($O153="","",EDATE($O153,設定!$B$5*12))</f>
        <v/>
      </c>
      <c r="Q153" s="7">
        <f>IF($C153="","",設定!$B$4+$C153)</f>
        <v/>
      </c>
      <c r="R153" s="6" t="n"/>
      <c r="S153" s="7">
        <f>IF($R153="","",EDATE($R153,設定!$B$5*12))</f>
        <v/>
      </c>
      <c r="T153" s="7">
        <f>IF($C153="","",EDATE($C153,設定!$B$5*12))</f>
        <v/>
      </c>
      <c r="U153" s="7">
        <f>IF(COUNT($M153,$P153,$S153,$T153)=0,"",MAX(IF($M153="",0,$M153),IF($P153="",0,$P153),IF($S153="",0,$S153),IF($T153="",0,$T153)))</f>
        <v/>
      </c>
      <c r="V153" s="6" t="n"/>
      <c r="W153" s="5" t="n"/>
      <c r="X153" s="7">
        <f>IF(AND($L153="",$K153&lt;&gt;"",設定!$B$10&gt;$K153),$K153+設定!$B$7,"")</f>
        <v/>
      </c>
      <c r="Y153" s="5" t="n"/>
      <c r="Z153" s="5" t="n"/>
      <c r="AA153" s="5" t="n"/>
      <c r="AB153" s="4">
        <f>IF(AH153=5,"完了",IF(AH153=4,"要確認：区分またはルート未設定",IF(AH153=3,IF(AND(設定!$B$10&gt;$K153,$L153=""),"B2票期限超過",IF(AND(設定!$B$10&gt;$N153,$O153=""),"D票期限超過","E票期限超過")),IF(AH153=2,IF(AND(設定!$B$11&gt;=$K153,$L153=""),"B2票期限間近",IF(AND(設定!$B$11&gt;=$N153,$O153=""),"D票期限間近","E票期限間近")),IF(AH153=1,"E票要確認","確認中")))))</f>
        <v/>
      </c>
      <c r="AC153" s="6" t="n"/>
      <c r="AD153" s="5" t="n"/>
      <c r="AE153" s="4">
        <f>IF($L153&lt;&gt;"","受領",IF($K153="","",IF(設定!$B$10&gt;$K153,"超過",IF(設定!$B$11&gt;=$K153,"間近","OK"))))</f>
        <v/>
      </c>
      <c r="AF153" s="4">
        <f>IF($O153&lt;&gt;"","受領",IF($N153="","",IF(設定!$B$10&gt;$N153,"超過",IF(設定!$B$11&gt;=$N153,"間近","OK"))))</f>
        <v/>
      </c>
      <c r="AG153" s="4">
        <f>IF($R153&lt;&gt;"","受領",IF($Q153="","",IF(設定!$B$10&gt;$Q153,"超過",IF(設定!$B$11&gt;=$Q153,"間近","OK"))))</f>
        <v/>
      </c>
      <c r="AH153" s="4">
        <f>IF($B153="",0,IF(($AA153="全票受領済み")+($L153&lt;&gt;"")*($O153&lt;&gt;"")*($R153&lt;&gt;""),5,IF(($D153="")+($I153="不明・要確認"),4,IF((設定!$B$10&gt;$K153)*($L153="")+(設定!$B$10&gt;$N153)*($O153="")+(設定!$B$10&gt;$Q153)*($R153=""),3,IF((設定!$B$11&gt;=$K153)*($L153="")+(設定!$B$11&gt;=$N153)*($O153="")+(設定!$B$11&gt;=$Q153)*($R153=""),2,IF($Q153="",1,0))))))</f>
        <v/>
      </c>
      <c r="AI153" s="8">
        <f>IFERROR(IF($AK153="","",$AK153+設定!$B$9),"")</f>
        <v/>
      </c>
      <c r="AJ153" s="4" t="n"/>
      <c r="AK153" s="7" t="n"/>
      <c r="AL153" s="4" t="n"/>
      <c r="AM153" s="4" t="n"/>
      <c r="AO153" s="8" t="n"/>
      <c r="AS153" s="8" t="n"/>
      <c r="AT153">
        <f>IFERROR(IF($B153="","",IF(COUNTIF($B$6:$B$305,$B153)&gt;1,"管理番号重複",IF(AND($C153="",OR($D153&lt;&gt;"",$L153&lt;&gt;"",$O153&lt;&gt;"",$R153&lt;&gt;"")),"交付日なしでデータあり",IF(OR(AND($L153&lt;&gt;"",$C153&lt;&gt;"",$L153&lt;$C153),AND($O153&lt;&gt;"",$C153&lt;&gt;"",$O153&lt;$C153),AND($R153&lt;&gt;"",$C153&lt;&gt;"",$R153&lt;$C153)),"交付日前の受領日",IF(OR(AND($L153&lt;&gt;"",$L153&gt;設定!$B$10),AND($O153&lt;&gt;"",$O153&gt;設定!$B$10),AND($R153&lt;&gt;"",$R153&gt;設定!$B$10)),"未来の受領日",IF(AND($AK153&lt;&gt;"",$C153&lt;&gt;"",$AK153&lt;$C153),"交付日前の照合日",IF(AND($AK153="",$AI153&lt;&gt;"","確認済み"),"受領前の照合",IF(AND($AI153="確認済み",$AK153=""),"照合済みで照合日なし",IF(AND($AI153="不備あり",$AR153=""),"不備ありで不備内容なし",IF(AND($L153&lt;&gt;"",$O153&lt;&gt;"",$R153&lt;&gt;"",$AT153="未着対応中"),"全票受領で未着対応中",IF($I153="不明・要確認","ルート不明",IF($J153="","保管場所なし",IF($Z153="","担当者なし",""))))))))))))),"")</f>
        <v/>
      </c>
      <c r="AU153" s="8" t="n"/>
    </row>
    <row r="154">
      <c r="A154" s="4">
        <f>IF($B154="","",ROW()-5)</f>
        <v/>
      </c>
      <c r="B154" s="5" t="n"/>
      <c r="C154" s="6" t="n"/>
      <c r="D154" s="5" t="n"/>
      <c r="E154" s="5" t="n"/>
      <c r="F154" s="5" t="n"/>
      <c r="G154" s="5" t="n"/>
      <c r="H154" s="5" t="n"/>
      <c r="I154" s="5" t="n"/>
      <c r="J154" s="5" t="n"/>
      <c r="K154" s="7">
        <f>IF($C154="","",IF($D154="特別管理",設定!$B$3,設定!$B$2)+$C154)</f>
        <v/>
      </c>
      <c r="L154" s="6" t="n"/>
      <c r="M154" s="7">
        <f>IF($L154="","",EDATE($L154,設定!$B$5*12))</f>
        <v/>
      </c>
      <c r="N154" s="7">
        <f>IF($C154="","",IF($D154="特別管理",設定!$B$3,設定!$B$2)+$C154)</f>
        <v/>
      </c>
      <c r="O154" s="6" t="n"/>
      <c r="P154" s="7">
        <f>IF($O154="","",EDATE($O154,設定!$B$5*12))</f>
        <v/>
      </c>
      <c r="Q154" s="7">
        <f>IF($C154="","",設定!$B$4+$C154)</f>
        <v/>
      </c>
      <c r="R154" s="6" t="n"/>
      <c r="S154" s="7">
        <f>IF($R154="","",EDATE($R154,設定!$B$5*12))</f>
        <v/>
      </c>
      <c r="T154" s="7">
        <f>IF($C154="","",EDATE($C154,設定!$B$5*12))</f>
        <v/>
      </c>
      <c r="U154" s="7">
        <f>IF(COUNT($M154,$P154,$S154,$T154)=0,"",MAX(IF($M154="",0,$M154),IF($P154="",0,$P154),IF($S154="",0,$S154),IF($T154="",0,$T154)))</f>
        <v/>
      </c>
      <c r="V154" s="6" t="n"/>
      <c r="W154" s="5" t="n"/>
      <c r="X154" s="7">
        <f>IF(AND($L154="",$K154&lt;&gt;"",設定!$B$10&gt;$K154),$K154+設定!$B$7,"")</f>
        <v/>
      </c>
      <c r="Y154" s="5" t="n"/>
      <c r="Z154" s="5" t="n"/>
      <c r="AA154" s="5" t="n"/>
      <c r="AB154" s="4">
        <f>IF(AH154=5,"完了",IF(AH154=4,"要確認：区分またはルート未設定",IF(AH154=3,IF(AND(設定!$B$10&gt;$K154,$L154=""),"B2票期限超過",IF(AND(設定!$B$10&gt;$N154,$O154=""),"D票期限超過","E票期限超過")),IF(AH154=2,IF(AND(設定!$B$11&gt;=$K154,$L154=""),"B2票期限間近",IF(AND(設定!$B$11&gt;=$N154,$O154=""),"D票期限間近","E票期限間近")),IF(AH154=1,"E票要確認","確認中")))))</f>
        <v/>
      </c>
      <c r="AC154" s="6" t="n"/>
      <c r="AD154" s="5" t="n"/>
      <c r="AE154" s="4">
        <f>IF($L154&lt;&gt;"","受領",IF($K154="","",IF(設定!$B$10&gt;$K154,"超過",IF(設定!$B$11&gt;=$K154,"間近","OK"))))</f>
        <v/>
      </c>
      <c r="AF154" s="4">
        <f>IF($O154&lt;&gt;"","受領",IF($N154="","",IF(設定!$B$10&gt;$N154,"超過",IF(設定!$B$11&gt;=$N154,"間近","OK"))))</f>
        <v/>
      </c>
      <c r="AG154" s="4">
        <f>IF($R154&lt;&gt;"","受領",IF($Q154="","",IF(設定!$B$10&gt;$Q154,"超過",IF(設定!$B$11&gt;=$Q154,"間近","OK"))))</f>
        <v/>
      </c>
      <c r="AH154" s="4">
        <f>IF($B154="",0,IF(($AA154="全票受領済み")+($L154&lt;&gt;"")*($O154&lt;&gt;"")*($R154&lt;&gt;""),5,IF(($D154="")+($I154="不明・要確認"),4,IF((設定!$B$10&gt;$K154)*($L154="")+(設定!$B$10&gt;$N154)*($O154="")+(設定!$B$10&gt;$Q154)*($R154=""),3,IF((設定!$B$11&gt;=$K154)*($L154="")+(設定!$B$11&gt;=$N154)*($O154="")+(設定!$B$11&gt;=$Q154)*($R154=""),2,IF($Q154="",1,0))))))</f>
        <v/>
      </c>
      <c r="AI154" s="8">
        <f>IFERROR(IF($AK154="","",$AK154+設定!$B$9),"")</f>
        <v/>
      </c>
      <c r="AJ154" s="4" t="n"/>
      <c r="AK154" s="7" t="n"/>
      <c r="AL154" s="4" t="n"/>
      <c r="AM154" s="4" t="n"/>
      <c r="AO154" s="8" t="n"/>
      <c r="AS154" s="8" t="n"/>
      <c r="AT154">
        <f>IFERROR(IF($B154="","",IF(COUNTIF($B$6:$B$305,$B154)&gt;1,"管理番号重複",IF(AND($C154="",OR($D154&lt;&gt;"",$L154&lt;&gt;"",$O154&lt;&gt;"",$R154&lt;&gt;"")),"交付日なしでデータあり",IF(OR(AND($L154&lt;&gt;"",$C154&lt;&gt;"",$L154&lt;$C154),AND($O154&lt;&gt;"",$C154&lt;&gt;"",$O154&lt;$C154),AND($R154&lt;&gt;"",$C154&lt;&gt;"",$R154&lt;$C154)),"交付日前の受領日",IF(OR(AND($L154&lt;&gt;"",$L154&gt;設定!$B$10),AND($O154&lt;&gt;"",$O154&gt;設定!$B$10),AND($R154&lt;&gt;"",$R154&gt;設定!$B$10)),"未来の受領日",IF(AND($AK154&lt;&gt;"",$C154&lt;&gt;"",$AK154&lt;$C154),"交付日前の照合日",IF(AND($AK154="",$AI154&lt;&gt;"","確認済み"),"受領前の照合",IF(AND($AI154="確認済み",$AK154=""),"照合済みで照合日なし",IF(AND($AI154="不備あり",$AR154=""),"不備ありで不備内容なし",IF(AND($L154&lt;&gt;"",$O154&lt;&gt;"",$R154&lt;&gt;"",$AT154="未着対応中"),"全票受領で未着対応中",IF($I154="不明・要確認","ルート不明",IF($J154="","保管場所なし",IF($Z154="","担当者なし",""))))))))))))),"")</f>
        <v/>
      </c>
      <c r="AU154" s="8" t="n"/>
    </row>
    <row r="155">
      <c r="A155" s="4">
        <f>IF($B155="","",ROW()-5)</f>
        <v/>
      </c>
      <c r="B155" s="5" t="n"/>
      <c r="C155" s="6" t="n"/>
      <c r="D155" s="5" t="n"/>
      <c r="E155" s="5" t="n"/>
      <c r="F155" s="5" t="n"/>
      <c r="G155" s="5" t="n"/>
      <c r="H155" s="5" t="n"/>
      <c r="I155" s="5" t="n"/>
      <c r="J155" s="5" t="n"/>
      <c r="K155" s="7">
        <f>IF($C155="","",IF($D155="特別管理",設定!$B$3,設定!$B$2)+$C155)</f>
        <v/>
      </c>
      <c r="L155" s="6" t="n"/>
      <c r="M155" s="7">
        <f>IF($L155="","",EDATE($L155,設定!$B$5*12))</f>
        <v/>
      </c>
      <c r="N155" s="7">
        <f>IF($C155="","",IF($D155="特別管理",設定!$B$3,設定!$B$2)+$C155)</f>
        <v/>
      </c>
      <c r="O155" s="6" t="n"/>
      <c r="P155" s="7">
        <f>IF($O155="","",EDATE($O155,設定!$B$5*12))</f>
        <v/>
      </c>
      <c r="Q155" s="7">
        <f>IF($C155="","",設定!$B$4+$C155)</f>
        <v/>
      </c>
      <c r="R155" s="6" t="n"/>
      <c r="S155" s="7">
        <f>IF($R155="","",EDATE($R155,設定!$B$5*12))</f>
        <v/>
      </c>
      <c r="T155" s="7">
        <f>IF($C155="","",EDATE($C155,設定!$B$5*12))</f>
        <v/>
      </c>
      <c r="U155" s="7">
        <f>IF(COUNT($M155,$P155,$S155,$T155)=0,"",MAX(IF($M155="",0,$M155),IF($P155="",0,$P155),IF($S155="",0,$S155),IF($T155="",0,$T155)))</f>
        <v/>
      </c>
      <c r="V155" s="6" t="n"/>
      <c r="W155" s="5" t="n"/>
      <c r="X155" s="7">
        <f>IF(AND($L155="",$K155&lt;&gt;"",設定!$B$10&gt;$K155),$K155+設定!$B$7,"")</f>
        <v/>
      </c>
      <c r="Y155" s="5" t="n"/>
      <c r="Z155" s="5" t="n"/>
      <c r="AA155" s="5" t="n"/>
      <c r="AB155" s="4">
        <f>IF(AH155=5,"完了",IF(AH155=4,"要確認：区分またはルート未設定",IF(AH155=3,IF(AND(設定!$B$10&gt;$K155,$L155=""),"B2票期限超過",IF(AND(設定!$B$10&gt;$N155,$O155=""),"D票期限超過","E票期限超過")),IF(AH155=2,IF(AND(設定!$B$11&gt;=$K155,$L155=""),"B2票期限間近",IF(AND(設定!$B$11&gt;=$N155,$O155=""),"D票期限間近","E票期限間近")),IF(AH155=1,"E票要確認","確認中")))))</f>
        <v/>
      </c>
      <c r="AC155" s="6" t="n"/>
      <c r="AD155" s="5" t="n"/>
      <c r="AE155" s="4">
        <f>IF($L155&lt;&gt;"","受領",IF($K155="","",IF(設定!$B$10&gt;$K155,"超過",IF(設定!$B$11&gt;=$K155,"間近","OK"))))</f>
        <v/>
      </c>
      <c r="AF155" s="4">
        <f>IF($O155&lt;&gt;"","受領",IF($N155="","",IF(設定!$B$10&gt;$N155,"超過",IF(設定!$B$11&gt;=$N155,"間近","OK"))))</f>
        <v/>
      </c>
      <c r="AG155" s="4">
        <f>IF($R155&lt;&gt;"","受領",IF($Q155="","",IF(設定!$B$10&gt;$Q155,"超過",IF(設定!$B$11&gt;=$Q155,"間近","OK"))))</f>
        <v/>
      </c>
      <c r="AH155" s="4">
        <f>IF($B155="",0,IF(($AA155="全票受領済み")+($L155&lt;&gt;"")*($O155&lt;&gt;"")*($R155&lt;&gt;""),5,IF(($D155="")+($I155="不明・要確認"),4,IF((設定!$B$10&gt;$K155)*($L155="")+(設定!$B$10&gt;$N155)*($O155="")+(設定!$B$10&gt;$Q155)*($R155=""),3,IF((設定!$B$11&gt;=$K155)*($L155="")+(設定!$B$11&gt;=$N155)*($O155="")+(設定!$B$11&gt;=$Q155)*($R155=""),2,IF($Q155="",1,0))))))</f>
        <v/>
      </c>
      <c r="AI155" s="8">
        <f>IFERROR(IF($AK155="","",$AK155+設定!$B$9),"")</f>
        <v/>
      </c>
      <c r="AJ155" s="4" t="n"/>
      <c r="AK155" s="7" t="n"/>
      <c r="AL155" s="4" t="n"/>
      <c r="AM155" s="4" t="n"/>
      <c r="AO155" s="8" t="n"/>
      <c r="AS155" s="8" t="n"/>
      <c r="AT155">
        <f>IFERROR(IF($B155="","",IF(COUNTIF($B$6:$B$305,$B155)&gt;1,"管理番号重複",IF(AND($C155="",OR($D155&lt;&gt;"",$L155&lt;&gt;"",$O155&lt;&gt;"",$R155&lt;&gt;"")),"交付日なしでデータあり",IF(OR(AND($L155&lt;&gt;"",$C155&lt;&gt;"",$L155&lt;$C155),AND($O155&lt;&gt;"",$C155&lt;&gt;"",$O155&lt;$C155),AND($R155&lt;&gt;"",$C155&lt;&gt;"",$R155&lt;$C155)),"交付日前の受領日",IF(OR(AND($L155&lt;&gt;"",$L155&gt;設定!$B$10),AND($O155&lt;&gt;"",$O155&gt;設定!$B$10),AND($R155&lt;&gt;"",$R155&gt;設定!$B$10)),"未来の受領日",IF(AND($AK155&lt;&gt;"",$C155&lt;&gt;"",$AK155&lt;$C155),"交付日前の照合日",IF(AND($AK155="",$AI155&lt;&gt;"","確認済み"),"受領前の照合",IF(AND($AI155="確認済み",$AK155=""),"照合済みで照合日なし",IF(AND($AI155="不備あり",$AR155=""),"不備ありで不備内容なし",IF(AND($L155&lt;&gt;"",$O155&lt;&gt;"",$R155&lt;&gt;"",$AT155="未着対応中"),"全票受領で未着対応中",IF($I155="不明・要確認","ルート不明",IF($J155="","保管場所なし",IF($Z155="","担当者なし",""))))))))))))),"")</f>
        <v/>
      </c>
      <c r="AU155" s="8" t="n"/>
    </row>
    <row r="156">
      <c r="A156" s="4">
        <f>IF($B156="","",ROW()-5)</f>
        <v/>
      </c>
      <c r="B156" s="5" t="n"/>
      <c r="C156" s="6" t="n"/>
      <c r="D156" s="5" t="n"/>
      <c r="E156" s="5" t="n"/>
      <c r="F156" s="5" t="n"/>
      <c r="G156" s="5" t="n"/>
      <c r="H156" s="5" t="n"/>
      <c r="I156" s="5" t="n"/>
      <c r="J156" s="5" t="n"/>
      <c r="K156" s="7">
        <f>IF($C156="","",IF($D156="特別管理",設定!$B$3,設定!$B$2)+$C156)</f>
        <v/>
      </c>
      <c r="L156" s="6" t="n"/>
      <c r="M156" s="7">
        <f>IF($L156="","",EDATE($L156,設定!$B$5*12))</f>
        <v/>
      </c>
      <c r="N156" s="7">
        <f>IF($C156="","",IF($D156="特別管理",設定!$B$3,設定!$B$2)+$C156)</f>
        <v/>
      </c>
      <c r="O156" s="6" t="n"/>
      <c r="P156" s="7">
        <f>IF($O156="","",EDATE($O156,設定!$B$5*12))</f>
        <v/>
      </c>
      <c r="Q156" s="7">
        <f>IF($C156="","",設定!$B$4+$C156)</f>
        <v/>
      </c>
      <c r="R156" s="6" t="n"/>
      <c r="S156" s="7">
        <f>IF($R156="","",EDATE($R156,設定!$B$5*12))</f>
        <v/>
      </c>
      <c r="T156" s="7">
        <f>IF($C156="","",EDATE($C156,設定!$B$5*12))</f>
        <v/>
      </c>
      <c r="U156" s="7">
        <f>IF(COUNT($M156,$P156,$S156,$T156)=0,"",MAX(IF($M156="",0,$M156),IF($P156="",0,$P156),IF($S156="",0,$S156),IF($T156="",0,$T156)))</f>
        <v/>
      </c>
      <c r="V156" s="6" t="n"/>
      <c r="W156" s="5" t="n"/>
      <c r="X156" s="7">
        <f>IF(AND($L156="",$K156&lt;&gt;"",設定!$B$10&gt;$K156),$K156+設定!$B$7,"")</f>
        <v/>
      </c>
      <c r="Y156" s="5" t="n"/>
      <c r="Z156" s="5" t="n"/>
      <c r="AA156" s="5" t="n"/>
      <c r="AB156" s="4">
        <f>IF(AH156=5,"完了",IF(AH156=4,"要確認：区分またはルート未設定",IF(AH156=3,IF(AND(設定!$B$10&gt;$K156,$L156=""),"B2票期限超過",IF(AND(設定!$B$10&gt;$N156,$O156=""),"D票期限超過","E票期限超過")),IF(AH156=2,IF(AND(設定!$B$11&gt;=$K156,$L156=""),"B2票期限間近",IF(AND(設定!$B$11&gt;=$N156,$O156=""),"D票期限間近","E票期限間近")),IF(AH156=1,"E票要確認","確認中")))))</f>
        <v/>
      </c>
      <c r="AC156" s="6" t="n"/>
      <c r="AD156" s="5" t="n"/>
      <c r="AE156" s="4">
        <f>IF($L156&lt;&gt;"","受領",IF($K156="","",IF(設定!$B$10&gt;$K156,"超過",IF(設定!$B$11&gt;=$K156,"間近","OK"))))</f>
        <v/>
      </c>
      <c r="AF156" s="4">
        <f>IF($O156&lt;&gt;"","受領",IF($N156="","",IF(設定!$B$10&gt;$N156,"超過",IF(設定!$B$11&gt;=$N156,"間近","OK"))))</f>
        <v/>
      </c>
      <c r="AG156" s="4">
        <f>IF($R156&lt;&gt;"","受領",IF($Q156="","",IF(設定!$B$10&gt;$Q156,"超過",IF(設定!$B$11&gt;=$Q156,"間近","OK"))))</f>
        <v/>
      </c>
      <c r="AH156" s="4">
        <f>IF($B156="",0,IF(($AA156="全票受領済み")+($L156&lt;&gt;"")*($O156&lt;&gt;"")*($R156&lt;&gt;""),5,IF(($D156="")+($I156="不明・要確認"),4,IF((設定!$B$10&gt;$K156)*($L156="")+(設定!$B$10&gt;$N156)*($O156="")+(設定!$B$10&gt;$Q156)*($R156=""),3,IF((設定!$B$11&gt;=$K156)*($L156="")+(設定!$B$11&gt;=$N156)*($O156="")+(設定!$B$11&gt;=$Q156)*($R156=""),2,IF($Q156="",1,0))))))</f>
        <v/>
      </c>
      <c r="AI156" s="8">
        <f>IFERROR(IF($AK156="","",$AK156+設定!$B$9),"")</f>
        <v/>
      </c>
      <c r="AJ156" s="4" t="n"/>
      <c r="AK156" s="7" t="n"/>
      <c r="AL156" s="4" t="n"/>
      <c r="AM156" s="4" t="n"/>
      <c r="AO156" s="8" t="n"/>
      <c r="AS156" s="8" t="n"/>
      <c r="AT156">
        <f>IFERROR(IF($B156="","",IF(COUNTIF($B$6:$B$305,$B156)&gt;1,"管理番号重複",IF(AND($C156="",OR($D156&lt;&gt;"",$L156&lt;&gt;"",$O156&lt;&gt;"",$R156&lt;&gt;"")),"交付日なしでデータあり",IF(OR(AND($L156&lt;&gt;"",$C156&lt;&gt;"",$L156&lt;$C156),AND($O156&lt;&gt;"",$C156&lt;&gt;"",$O156&lt;$C156),AND($R156&lt;&gt;"",$C156&lt;&gt;"",$R156&lt;$C156)),"交付日前の受領日",IF(OR(AND($L156&lt;&gt;"",$L156&gt;設定!$B$10),AND($O156&lt;&gt;"",$O156&gt;設定!$B$10),AND($R156&lt;&gt;"",$R156&gt;設定!$B$10)),"未来の受領日",IF(AND($AK156&lt;&gt;"",$C156&lt;&gt;"",$AK156&lt;$C156),"交付日前の照合日",IF(AND($AK156="",$AI156&lt;&gt;"","確認済み"),"受領前の照合",IF(AND($AI156="確認済み",$AK156=""),"照合済みで照合日なし",IF(AND($AI156="不備あり",$AR156=""),"不備ありで不備内容なし",IF(AND($L156&lt;&gt;"",$O156&lt;&gt;"",$R156&lt;&gt;"",$AT156="未着対応中"),"全票受領で未着対応中",IF($I156="不明・要確認","ルート不明",IF($J156="","保管場所なし",IF($Z156="","担当者なし",""))))))))))))),"")</f>
        <v/>
      </c>
      <c r="AU156" s="8" t="n"/>
    </row>
    <row r="157">
      <c r="A157" s="4">
        <f>IF($B157="","",ROW()-5)</f>
        <v/>
      </c>
      <c r="B157" s="5" t="n"/>
      <c r="C157" s="6" t="n"/>
      <c r="D157" s="5" t="n"/>
      <c r="E157" s="5" t="n"/>
      <c r="F157" s="5" t="n"/>
      <c r="G157" s="5" t="n"/>
      <c r="H157" s="5" t="n"/>
      <c r="I157" s="5" t="n"/>
      <c r="J157" s="5" t="n"/>
      <c r="K157" s="7">
        <f>IF($C157="","",IF($D157="特別管理",設定!$B$3,設定!$B$2)+$C157)</f>
        <v/>
      </c>
      <c r="L157" s="6" t="n"/>
      <c r="M157" s="7">
        <f>IF($L157="","",EDATE($L157,設定!$B$5*12))</f>
        <v/>
      </c>
      <c r="N157" s="7">
        <f>IF($C157="","",IF($D157="特別管理",設定!$B$3,設定!$B$2)+$C157)</f>
        <v/>
      </c>
      <c r="O157" s="6" t="n"/>
      <c r="P157" s="7">
        <f>IF($O157="","",EDATE($O157,設定!$B$5*12))</f>
        <v/>
      </c>
      <c r="Q157" s="7">
        <f>IF($C157="","",設定!$B$4+$C157)</f>
        <v/>
      </c>
      <c r="R157" s="6" t="n"/>
      <c r="S157" s="7">
        <f>IF($R157="","",EDATE($R157,設定!$B$5*12))</f>
        <v/>
      </c>
      <c r="T157" s="7">
        <f>IF($C157="","",EDATE($C157,設定!$B$5*12))</f>
        <v/>
      </c>
      <c r="U157" s="7">
        <f>IF(COUNT($M157,$P157,$S157,$T157)=0,"",MAX(IF($M157="",0,$M157),IF($P157="",0,$P157),IF($S157="",0,$S157),IF($T157="",0,$T157)))</f>
        <v/>
      </c>
      <c r="V157" s="6" t="n"/>
      <c r="W157" s="5" t="n"/>
      <c r="X157" s="7">
        <f>IF(AND($L157="",$K157&lt;&gt;"",設定!$B$10&gt;$K157),$K157+設定!$B$7,"")</f>
        <v/>
      </c>
      <c r="Y157" s="5" t="n"/>
      <c r="Z157" s="5" t="n"/>
      <c r="AA157" s="5" t="n"/>
      <c r="AB157" s="4">
        <f>IF(AH157=5,"完了",IF(AH157=4,"要確認：区分またはルート未設定",IF(AH157=3,IF(AND(設定!$B$10&gt;$K157,$L157=""),"B2票期限超過",IF(AND(設定!$B$10&gt;$N157,$O157=""),"D票期限超過","E票期限超過")),IF(AH157=2,IF(AND(設定!$B$11&gt;=$K157,$L157=""),"B2票期限間近",IF(AND(設定!$B$11&gt;=$N157,$O157=""),"D票期限間近","E票期限間近")),IF(AH157=1,"E票要確認","確認中")))))</f>
        <v/>
      </c>
      <c r="AC157" s="6" t="n"/>
      <c r="AD157" s="5" t="n"/>
      <c r="AE157" s="4">
        <f>IF($L157&lt;&gt;"","受領",IF($K157="","",IF(設定!$B$10&gt;$K157,"超過",IF(設定!$B$11&gt;=$K157,"間近","OK"))))</f>
        <v/>
      </c>
      <c r="AF157" s="4">
        <f>IF($O157&lt;&gt;"","受領",IF($N157="","",IF(設定!$B$10&gt;$N157,"超過",IF(設定!$B$11&gt;=$N157,"間近","OK"))))</f>
        <v/>
      </c>
      <c r="AG157" s="4">
        <f>IF($R157&lt;&gt;"","受領",IF($Q157="","",IF(設定!$B$10&gt;$Q157,"超過",IF(設定!$B$11&gt;=$Q157,"間近","OK"))))</f>
        <v/>
      </c>
      <c r="AH157" s="4">
        <f>IF($B157="",0,IF(($AA157="全票受領済み")+($L157&lt;&gt;"")*($O157&lt;&gt;"")*($R157&lt;&gt;""),5,IF(($D157="")+($I157="不明・要確認"),4,IF((設定!$B$10&gt;$K157)*($L157="")+(設定!$B$10&gt;$N157)*($O157="")+(設定!$B$10&gt;$Q157)*($R157=""),3,IF((設定!$B$11&gt;=$K157)*($L157="")+(設定!$B$11&gt;=$N157)*($O157="")+(設定!$B$11&gt;=$Q157)*($R157=""),2,IF($Q157="",1,0))))))</f>
        <v/>
      </c>
      <c r="AI157" s="8">
        <f>IFERROR(IF($AK157="","",$AK157+設定!$B$9),"")</f>
        <v/>
      </c>
      <c r="AJ157" s="4" t="n"/>
      <c r="AK157" s="7" t="n"/>
      <c r="AL157" s="4" t="n"/>
      <c r="AM157" s="4" t="n"/>
      <c r="AO157" s="8" t="n"/>
      <c r="AS157" s="8" t="n"/>
      <c r="AT157">
        <f>IFERROR(IF($B157="","",IF(COUNTIF($B$6:$B$305,$B157)&gt;1,"管理番号重複",IF(AND($C157="",OR($D157&lt;&gt;"",$L157&lt;&gt;"",$O157&lt;&gt;"",$R157&lt;&gt;"")),"交付日なしでデータあり",IF(OR(AND($L157&lt;&gt;"",$C157&lt;&gt;"",$L157&lt;$C157),AND($O157&lt;&gt;"",$C157&lt;&gt;"",$O157&lt;$C157),AND($R157&lt;&gt;"",$C157&lt;&gt;"",$R157&lt;$C157)),"交付日前の受領日",IF(OR(AND($L157&lt;&gt;"",$L157&gt;設定!$B$10),AND($O157&lt;&gt;"",$O157&gt;設定!$B$10),AND($R157&lt;&gt;"",$R157&gt;設定!$B$10)),"未来の受領日",IF(AND($AK157&lt;&gt;"",$C157&lt;&gt;"",$AK157&lt;$C157),"交付日前の照合日",IF(AND($AK157="",$AI157&lt;&gt;"","確認済み"),"受領前の照合",IF(AND($AI157="確認済み",$AK157=""),"照合済みで照合日なし",IF(AND($AI157="不備あり",$AR157=""),"不備ありで不備内容なし",IF(AND($L157&lt;&gt;"",$O157&lt;&gt;"",$R157&lt;&gt;"",$AT157="未着対応中"),"全票受領で未着対応中",IF($I157="不明・要確認","ルート不明",IF($J157="","保管場所なし",IF($Z157="","担当者なし",""))))))))))))),"")</f>
        <v/>
      </c>
      <c r="AU157" s="8" t="n"/>
    </row>
    <row r="158">
      <c r="A158" s="4">
        <f>IF($B158="","",ROW()-5)</f>
        <v/>
      </c>
      <c r="B158" s="5" t="n"/>
      <c r="C158" s="6" t="n"/>
      <c r="D158" s="5" t="n"/>
      <c r="E158" s="5" t="n"/>
      <c r="F158" s="5" t="n"/>
      <c r="G158" s="5" t="n"/>
      <c r="H158" s="5" t="n"/>
      <c r="I158" s="5" t="n"/>
      <c r="J158" s="5" t="n"/>
      <c r="K158" s="7">
        <f>IF($C158="","",IF($D158="特別管理",設定!$B$3,設定!$B$2)+$C158)</f>
        <v/>
      </c>
      <c r="L158" s="6" t="n"/>
      <c r="M158" s="7">
        <f>IF($L158="","",EDATE($L158,設定!$B$5*12))</f>
        <v/>
      </c>
      <c r="N158" s="7">
        <f>IF($C158="","",IF($D158="特別管理",設定!$B$3,設定!$B$2)+$C158)</f>
        <v/>
      </c>
      <c r="O158" s="6" t="n"/>
      <c r="P158" s="7">
        <f>IF($O158="","",EDATE($O158,設定!$B$5*12))</f>
        <v/>
      </c>
      <c r="Q158" s="7">
        <f>IF($C158="","",設定!$B$4+$C158)</f>
        <v/>
      </c>
      <c r="R158" s="6" t="n"/>
      <c r="S158" s="7">
        <f>IF($R158="","",EDATE($R158,設定!$B$5*12))</f>
        <v/>
      </c>
      <c r="T158" s="7">
        <f>IF($C158="","",EDATE($C158,設定!$B$5*12))</f>
        <v/>
      </c>
      <c r="U158" s="7">
        <f>IF(COUNT($M158,$P158,$S158,$T158)=0,"",MAX(IF($M158="",0,$M158),IF($P158="",0,$P158),IF($S158="",0,$S158),IF($T158="",0,$T158)))</f>
        <v/>
      </c>
      <c r="V158" s="6" t="n"/>
      <c r="W158" s="5" t="n"/>
      <c r="X158" s="7">
        <f>IF(AND($L158="",$K158&lt;&gt;"",設定!$B$10&gt;$K158),$K158+設定!$B$7,"")</f>
        <v/>
      </c>
      <c r="Y158" s="5" t="n"/>
      <c r="Z158" s="5" t="n"/>
      <c r="AA158" s="5" t="n"/>
      <c r="AB158" s="4">
        <f>IF(AH158=5,"完了",IF(AH158=4,"要確認：区分またはルート未設定",IF(AH158=3,IF(AND(設定!$B$10&gt;$K158,$L158=""),"B2票期限超過",IF(AND(設定!$B$10&gt;$N158,$O158=""),"D票期限超過","E票期限超過")),IF(AH158=2,IF(AND(設定!$B$11&gt;=$K158,$L158=""),"B2票期限間近",IF(AND(設定!$B$11&gt;=$N158,$O158=""),"D票期限間近","E票期限間近")),IF(AH158=1,"E票要確認","確認中")))))</f>
        <v/>
      </c>
      <c r="AC158" s="6" t="n"/>
      <c r="AD158" s="5" t="n"/>
      <c r="AE158" s="4">
        <f>IF($L158&lt;&gt;"","受領",IF($K158="","",IF(設定!$B$10&gt;$K158,"超過",IF(設定!$B$11&gt;=$K158,"間近","OK"))))</f>
        <v/>
      </c>
      <c r="AF158" s="4">
        <f>IF($O158&lt;&gt;"","受領",IF($N158="","",IF(設定!$B$10&gt;$N158,"超過",IF(設定!$B$11&gt;=$N158,"間近","OK"))))</f>
        <v/>
      </c>
      <c r="AG158" s="4">
        <f>IF($R158&lt;&gt;"","受領",IF($Q158="","",IF(設定!$B$10&gt;$Q158,"超過",IF(設定!$B$11&gt;=$Q158,"間近","OK"))))</f>
        <v/>
      </c>
      <c r="AH158" s="4">
        <f>IF($B158="",0,IF(($AA158="全票受領済み")+($L158&lt;&gt;"")*($O158&lt;&gt;"")*($R158&lt;&gt;""),5,IF(($D158="")+($I158="不明・要確認"),4,IF((設定!$B$10&gt;$K158)*($L158="")+(設定!$B$10&gt;$N158)*($O158="")+(設定!$B$10&gt;$Q158)*($R158=""),3,IF((設定!$B$11&gt;=$K158)*($L158="")+(設定!$B$11&gt;=$N158)*($O158="")+(設定!$B$11&gt;=$Q158)*($R158=""),2,IF($Q158="",1,0))))))</f>
        <v/>
      </c>
      <c r="AI158" s="8">
        <f>IFERROR(IF($AK158="","",$AK158+設定!$B$9),"")</f>
        <v/>
      </c>
      <c r="AJ158" s="4" t="n"/>
      <c r="AK158" s="7" t="n"/>
      <c r="AL158" s="4" t="n"/>
      <c r="AM158" s="4" t="n"/>
      <c r="AO158" s="8" t="n"/>
      <c r="AS158" s="8" t="n"/>
      <c r="AT158">
        <f>IFERROR(IF($B158="","",IF(COUNTIF($B$6:$B$305,$B158)&gt;1,"管理番号重複",IF(AND($C158="",OR($D158&lt;&gt;"",$L158&lt;&gt;"",$O158&lt;&gt;"",$R158&lt;&gt;"")),"交付日なしでデータあり",IF(OR(AND($L158&lt;&gt;"",$C158&lt;&gt;"",$L158&lt;$C158),AND($O158&lt;&gt;"",$C158&lt;&gt;"",$O158&lt;$C158),AND($R158&lt;&gt;"",$C158&lt;&gt;"",$R158&lt;$C158)),"交付日前の受領日",IF(OR(AND($L158&lt;&gt;"",$L158&gt;設定!$B$10),AND($O158&lt;&gt;"",$O158&gt;設定!$B$10),AND($R158&lt;&gt;"",$R158&gt;設定!$B$10)),"未来の受領日",IF(AND($AK158&lt;&gt;"",$C158&lt;&gt;"",$AK158&lt;$C158),"交付日前の照合日",IF(AND($AK158="",$AI158&lt;&gt;"","確認済み"),"受領前の照合",IF(AND($AI158="確認済み",$AK158=""),"照合済みで照合日なし",IF(AND($AI158="不備あり",$AR158=""),"不備ありで不備内容なし",IF(AND($L158&lt;&gt;"",$O158&lt;&gt;"",$R158&lt;&gt;"",$AT158="未着対応中"),"全票受領で未着対応中",IF($I158="不明・要確認","ルート不明",IF($J158="","保管場所なし",IF($Z158="","担当者なし",""))))))))))))),"")</f>
        <v/>
      </c>
      <c r="AU158" s="8" t="n"/>
    </row>
    <row r="159">
      <c r="A159" s="4">
        <f>IF($B159="","",ROW()-5)</f>
        <v/>
      </c>
      <c r="B159" s="5" t="n"/>
      <c r="C159" s="6" t="n"/>
      <c r="D159" s="5" t="n"/>
      <c r="E159" s="5" t="n"/>
      <c r="F159" s="5" t="n"/>
      <c r="G159" s="5" t="n"/>
      <c r="H159" s="5" t="n"/>
      <c r="I159" s="5" t="n"/>
      <c r="J159" s="5" t="n"/>
      <c r="K159" s="7">
        <f>IF($C159="","",IF($D159="特別管理",設定!$B$3,設定!$B$2)+$C159)</f>
        <v/>
      </c>
      <c r="L159" s="6" t="n"/>
      <c r="M159" s="7">
        <f>IF($L159="","",EDATE($L159,設定!$B$5*12))</f>
        <v/>
      </c>
      <c r="N159" s="7">
        <f>IF($C159="","",IF($D159="特別管理",設定!$B$3,設定!$B$2)+$C159)</f>
        <v/>
      </c>
      <c r="O159" s="6" t="n"/>
      <c r="P159" s="7">
        <f>IF($O159="","",EDATE($O159,設定!$B$5*12))</f>
        <v/>
      </c>
      <c r="Q159" s="7">
        <f>IF($C159="","",設定!$B$4+$C159)</f>
        <v/>
      </c>
      <c r="R159" s="6" t="n"/>
      <c r="S159" s="7">
        <f>IF($R159="","",EDATE($R159,設定!$B$5*12))</f>
        <v/>
      </c>
      <c r="T159" s="7">
        <f>IF($C159="","",EDATE($C159,設定!$B$5*12))</f>
        <v/>
      </c>
      <c r="U159" s="7">
        <f>IF(COUNT($M159,$P159,$S159,$T159)=0,"",MAX(IF($M159="",0,$M159),IF($P159="",0,$P159),IF($S159="",0,$S159),IF($T159="",0,$T159)))</f>
        <v/>
      </c>
      <c r="V159" s="6" t="n"/>
      <c r="W159" s="5" t="n"/>
      <c r="X159" s="7">
        <f>IF(AND($L159="",$K159&lt;&gt;"",設定!$B$10&gt;$K159),$K159+設定!$B$7,"")</f>
        <v/>
      </c>
      <c r="Y159" s="5" t="n"/>
      <c r="Z159" s="5" t="n"/>
      <c r="AA159" s="5" t="n"/>
      <c r="AB159" s="4">
        <f>IF(AH159=5,"完了",IF(AH159=4,"要確認：区分またはルート未設定",IF(AH159=3,IF(AND(設定!$B$10&gt;$K159,$L159=""),"B2票期限超過",IF(AND(設定!$B$10&gt;$N159,$O159=""),"D票期限超過","E票期限超過")),IF(AH159=2,IF(AND(設定!$B$11&gt;=$K159,$L159=""),"B2票期限間近",IF(AND(設定!$B$11&gt;=$N159,$O159=""),"D票期限間近","E票期限間近")),IF(AH159=1,"E票要確認","確認中")))))</f>
        <v/>
      </c>
      <c r="AC159" s="6" t="n"/>
      <c r="AD159" s="5" t="n"/>
      <c r="AE159" s="4">
        <f>IF($L159&lt;&gt;"","受領",IF($K159="","",IF(設定!$B$10&gt;$K159,"超過",IF(設定!$B$11&gt;=$K159,"間近","OK"))))</f>
        <v/>
      </c>
      <c r="AF159" s="4">
        <f>IF($O159&lt;&gt;"","受領",IF($N159="","",IF(設定!$B$10&gt;$N159,"超過",IF(設定!$B$11&gt;=$N159,"間近","OK"))))</f>
        <v/>
      </c>
      <c r="AG159" s="4">
        <f>IF($R159&lt;&gt;"","受領",IF($Q159="","",IF(設定!$B$10&gt;$Q159,"超過",IF(設定!$B$11&gt;=$Q159,"間近","OK"))))</f>
        <v/>
      </c>
      <c r="AH159" s="4">
        <f>IF($B159="",0,IF(($AA159="全票受領済み")+($L159&lt;&gt;"")*($O159&lt;&gt;"")*($R159&lt;&gt;""),5,IF(($D159="")+($I159="不明・要確認"),4,IF((設定!$B$10&gt;$K159)*($L159="")+(設定!$B$10&gt;$N159)*($O159="")+(設定!$B$10&gt;$Q159)*($R159=""),3,IF((設定!$B$11&gt;=$K159)*($L159="")+(設定!$B$11&gt;=$N159)*($O159="")+(設定!$B$11&gt;=$Q159)*($R159=""),2,IF($Q159="",1,0))))))</f>
        <v/>
      </c>
      <c r="AI159" s="8">
        <f>IFERROR(IF($AK159="","",$AK159+設定!$B$9),"")</f>
        <v/>
      </c>
      <c r="AJ159" s="4" t="n"/>
      <c r="AK159" s="7" t="n"/>
      <c r="AL159" s="4" t="n"/>
      <c r="AM159" s="4" t="n"/>
      <c r="AO159" s="8" t="n"/>
      <c r="AS159" s="8" t="n"/>
      <c r="AT159">
        <f>IFERROR(IF($B159="","",IF(COUNTIF($B$6:$B$305,$B159)&gt;1,"管理番号重複",IF(AND($C159="",OR($D159&lt;&gt;"",$L159&lt;&gt;"",$O159&lt;&gt;"",$R159&lt;&gt;"")),"交付日なしでデータあり",IF(OR(AND($L159&lt;&gt;"",$C159&lt;&gt;"",$L159&lt;$C159),AND($O159&lt;&gt;"",$C159&lt;&gt;"",$O159&lt;$C159),AND($R159&lt;&gt;"",$C159&lt;&gt;"",$R159&lt;$C159)),"交付日前の受領日",IF(OR(AND($L159&lt;&gt;"",$L159&gt;設定!$B$10),AND($O159&lt;&gt;"",$O159&gt;設定!$B$10),AND($R159&lt;&gt;"",$R159&gt;設定!$B$10)),"未来の受領日",IF(AND($AK159&lt;&gt;"",$C159&lt;&gt;"",$AK159&lt;$C159),"交付日前の照合日",IF(AND($AK159="",$AI159&lt;&gt;"","確認済み"),"受領前の照合",IF(AND($AI159="確認済み",$AK159=""),"照合済みで照合日なし",IF(AND($AI159="不備あり",$AR159=""),"不備ありで不備内容なし",IF(AND($L159&lt;&gt;"",$O159&lt;&gt;"",$R159&lt;&gt;"",$AT159="未着対応中"),"全票受領で未着対応中",IF($I159="不明・要確認","ルート不明",IF($J159="","保管場所なし",IF($Z159="","担当者なし",""))))))))))))),"")</f>
        <v/>
      </c>
      <c r="AU159" s="8" t="n"/>
    </row>
    <row r="160">
      <c r="A160" s="4">
        <f>IF($B160="","",ROW()-5)</f>
        <v/>
      </c>
      <c r="B160" s="5" t="n"/>
      <c r="C160" s="6" t="n"/>
      <c r="D160" s="5" t="n"/>
      <c r="E160" s="5" t="n"/>
      <c r="F160" s="5" t="n"/>
      <c r="G160" s="5" t="n"/>
      <c r="H160" s="5" t="n"/>
      <c r="I160" s="5" t="n"/>
      <c r="J160" s="5" t="n"/>
      <c r="K160" s="7">
        <f>IF($C160="","",IF($D160="特別管理",設定!$B$3,設定!$B$2)+$C160)</f>
        <v/>
      </c>
      <c r="L160" s="6" t="n"/>
      <c r="M160" s="7">
        <f>IF($L160="","",EDATE($L160,設定!$B$5*12))</f>
        <v/>
      </c>
      <c r="N160" s="7">
        <f>IF($C160="","",IF($D160="特別管理",設定!$B$3,設定!$B$2)+$C160)</f>
        <v/>
      </c>
      <c r="O160" s="6" t="n"/>
      <c r="P160" s="7">
        <f>IF($O160="","",EDATE($O160,設定!$B$5*12))</f>
        <v/>
      </c>
      <c r="Q160" s="7">
        <f>IF($C160="","",設定!$B$4+$C160)</f>
        <v/>
      </c>
      <c r="R160" s="6" t="n"/>
      <c r="S160" s="7">
        <f>IF($R160="","",EDATE($R160,設定!$B$5*12))</f>
        <v/>
      </c>
      <c r="T160" s="7">
        <f>IF($C160="","",EDATE($C160,設定!$B$5*12))</f>
        <v/>
      </c>
      <c r="U160" s="7">
        <f>IF(COUNT($M160,$P160,$S160,$T160)=0,"",MAX(IF($M160="",0,$M160),IF($P160="",0,$P160),IF($S160="",0,$S160),IF($T160="",0,$T160)))</f>
        <v/>
      </c>
      <c r="V160" s="6" t="n"/>
      <c r="W160" s="5" t="n"/>
      <c r="X160" s="7">
        <f>IF(AND($L160="",$K160&lt;&gt;"",設定!$B$10&gt;$K160),$K160+設定!$B$7,"")</f>
        <v/>
      </c>
      <c r="Y160" s="5" t="n"/>
      <c r="Z160" s="5" t="n"/>
      <c r="AA160" s="5" t="n"/>
      <c r="AB160" s="4">
        <f>IF(AH160=5,"完了",IF(AH160=4,"要確認：区分またはルート未設定",IF(AH160=3,IF(AND(設定!$B$10&gt;$K160,$L160=""),"B2票期限超過",IF(AND(設定!$B$10&gt;$N160,$O160=""),"D票期限超過","E票期限超過")),IF(AH160=2,IF(AND(設定!$B$11&gt;=$K160,$L160=""),"B2票期限間近",IF(AND(設定!$B$11&gt;=$N160,$O160=""),"D票期限間近","E票期限間近")),IF(AH160=1,"E票要確認","確認中")))))</f>
        <v/>
      </c>
      <c r="AC160" s="6" t="n"/>
      <c r="AD160" s="5" t="n"/>
      <c r="AE160" s="4">
        <f>IF($L160&lt;&gt;"","受領",IF($K160="","",IF(設定!$B$10&gt;$K160,"超過",IF(設定!$B$11&gt;=$K160,"間近","OK"))))</f>
        <v/>
      </c>
      <c r="AF160" s="4">
        <f>IF($O160&lt;&gt;"","受領",IF($N160="","",IF(設定!$B$10&gt;$N160,"超過",IF(設定!$B$11&gt;=$N160,"間近","OK"))))</f>
        <v/>
      </c>
      <c r="AG160" s="4">
        <f>IF($R160&lt;&gt;"","受領",IF($Q160="","",IF(設定!$B$10&gt;$Q160,"超過",IF(設定!$B$11&gt;=$Q160,"間近","OK"))))</f>
        <v/>
      </c>
      <c r="AH160" s="4">
        <f>IF($B160="",0,IF(($AA160="全票受領済み")+($L160&lt;&gt;"")*($O160&lt;&gt;"")*($R160&lt;&gt;""),5,IF(($D160="")+($I160="不明・要確認"),4,IF((設定!$B$10&gt;$K160)*($L160="")+(設定!$B$10&gt;$N160)*($O160="")+(設定!$B$10&gt;$Q160)*($R160=""),3,IF((設定!$B$11&gt;=$K160)*($L160="")+(設定!$B$11&gt;=$N160)*($O160="")+(設定!$B$11&gt;=$Q160)*($R160=""),2,IF($Q160="",1,0))))))</f>
        <v/>
      </c>
      <c r="AI160" s="8">
        <f>IFERROR(IF($AK160="","",$AK160+設定!$B$9),"")</f>
        <v/>
      </c>
      <c r="AJ160" s="4" t="n"/>
      <c r="AK160" s="7" t="n"/>
      <c r="AL160" s="4" t="n"/>
      <c r="AM160" s="4" t="n"/>
      <c r="AO160" s="8" t="n"/>
      <c r="AS160" s="8" t="n"/>
      <c r="AT160">
        <f>IFERROR(IF($B160="","",IF(COUNTIF($B$6:$B$305,$B160)&gt;1,"管理番号重複",IF(AND($C160="",OR($D160&lt;&gt;"",$L160&lt;&gt;"",$O160&lt;&gt;"",$R160&lt;&gt;"")),"交付日なしでデータあり",IF(OR(AND($L160&lt;&gt;"",$C160&lt;&gt;"",$L160&lt;$C160),AND($O160&lt;&gt;"",$C160&lt;&gt;"",$O160&lt;$C160),AND($R160&lt;&gt;"",$C160&lt;&gt;"",$R160&lt;$C160)),"交付日前の受領日",IF(OR(AND($L160&lt;&gt;"",$L160&gt;設定!$B$10),AND($O160&lt;&gt;"",$O160&gt;設定!$B$10),AND($R160&lt;&gt;"",$R160&gt;設定!$B$10)),"未来の受領日",IF(AND($AK160&lt;&gt;"",$C160&lt;&gt;"",$AK160&lt;$C160),"交付日前の照合日",IF(AND($AK160="",$AI160&lt;&gt;"","確認済み"),"受領前の照合",IF(AND($AI160="確認済み",$AK160=""),"照合済みで照合日なし",IF(AND($AI160="不備あり",$AR160=""),"不備ありで不備内容なし",IF(AND($L160&lt;&gt;"",$O160&lt;&gt;"",$R160&lt;&gt;"",$AT160="未着対応中"),"全票受領で未着対応中",IF($I160="不明・要確認","ルート不明",IF($J160="","保管場所なし",IF($Z160="","担当者なし",""))))))))))))),"")</f>
        <v/>
      </c>
      <c r="AU160" s="8" t="n"/>
    </row>
    <row r="161">
      <c r="A161" s="4">
        <f>IF($B161="","",ROW()-5)</f>
        <v/>
      </c>
      <c r="B161" s="5" t="n"/>
      <c r="C161" s="6" t="n"/>
      <c r="D161" s="5" t="n"/>
      <c r="E161" s="5" t="n"/>
      <c r="F161" s="5" t="n"/>
      <c r="G161" s="5" t="n"/>
      <c r="H161" s="5" t="n"/>
      <c r="I161" s="5" t="n"/>
      <c r="J161" s="5" t="n"/>
      <c r="K161" s="7">
        <f>IF($C161="","",IF($D161="特別管理",設定!$B$3,設定!$B$2)+$C161)</f>
        <v/>
      </c>
      <c r="L161" s="6" t="n"/>
      <c r="M161" s="7">
        <f>IF($L161="","",EDATE($L161,設定!$B$5*12))</f>
        <v/>
      </c>
      <c r="N161" s="7">
        <f>IF($C161="","",IF($D161="特別管理",設定!$B$3,設定!$B$2)+$C161)</f>
        <v/>
      </c>
      <c r="O161" s="6" t="n"/>
      <c r="P161" s="7">
        <f>IF($O161="","",EDATE($O161,設定!$B$5*12))</f>
        <v/>
      </c>
      <c r="Q161" s="7">
        <f>IF($C161="","",設定!$B$4+$C161)</f>
        <v/>
      </c>
      <c r="R161" s="6" t="n"/>
      <c r="S161" s="7">
        <f>IF($R161="","",EDATE($R161,設定!$B$5*12))</f>
        <v/>
      </c>
      <c r="T161" s="7">
        <f>IF($C161="","",EDATE($C161,設定!$B$5*12))</f>
        <v/>
      </c>
      <c r="U161" s="7">
        <f>IF(COUNT($M161,$P161,$S161,$T161)=0,"",MAX(IF($M161="",0,$M161),IF($P161="",0,$P161),IF($S161="",0,$S161),IF($T161="",0,$T161)))</f>
        <v/>
      </c>
      <c r="V161" s="6" t="n"/>
      <c r="W161" s="5" t="n"/>
      <c r="X161" s="7">
        <f>IF(AND($L161="",$K161&lt;&gt;"",設定!$B$10&gt;$K161),$K161+設定!$B$7,"")</f>
        <v/>
      </c>
      <c r="Y161" s="5" t="n"/>
      <c r="Z161" s="5" t="n"/>
      <c r="AA161" s="5" t="n"/>
      <c r="AB161" s="4">
        <f>IF(AH161=5,"完了",IF(AH161=4,"要確認：区分またはルート未設定",IF(AH161=3,IF(AND(設定!$B$10&gt;$K161,$L161=""),"B2票期限超過",IF(AND(設定!$B$10&gt;$N161,$O161=""),"D票期限超過","E票期限超過")),IF(AH161=2,IF(AND(設定!$B$11&gt;=$K161,$L161=""),"B2票期限間近",IF(AND(設定!$B$11&gt;=$N161,$O161=""),"D票期限間近","E票期限間近")),IF(AH161=1,"E票要確認","確認中")))))</f>
        <v/>
      </c>
      <c r="AC161" s="6" t="n"/>
      <c r="AD161" s="5" t="n"/>
      <c r="AE161" s="4">
        <f>IF($L161&lt;&gt;"","受領",IF($K161="","",IF(設定!$B$10&gt;$K161,"超過",IF(設定!$B$11&gt;=$K161,"間近","OK"))))</f>
        <v/>
      </c>
      <c r="AF161" s="4">
        <f>IF($O161&lt;&gt;"","受領",IF($N161="","",IF(設定!$B$10&gt;$N161,"超過",IF(設定!$B$11&gt;=$N161,"間近","OK"))))</f>
        <v/>
      </c>
      <c r="AG161" s="4">
        <f>IF($R161&lt;&gt;"","受領",IF($Q161="","",IF(設定!$B$10&gt;$Q161,"超過",IF(設定!$B$11&gt;=$Q161,"間近","OK"))))</f>
        <v/>
      </c>
      <c r="AH161" s="4">
        <f>IF($B161="",0,IF(($AA161="全票受領済み")+($L161&lt;&gt;"")*($O161&lt;&gt;"")*($R161&lt;&gt;""),5,IF(($D161="")+($I161="不明・要確認"),4,IF((設定!$B$10&gt;$K161)*($L161="")+(設定!$B$10&gt;$N161)*($O161="")+(設定!$B$10&gt;$Q161)*($R161=""),3,IF((設定!$B$11&gt;=$K161)*($L161="")+(設定!$B$11&gt;=$N161)*($O161="")+(設定!$B$11&gt;=$Q161)*($R161=""),2,IF($Q161="",1,0))))))</f>
        <v/>
      </c>
      <c r="AI161" s="8">
        <f>IFERROR(IF($AK161="","",$AK161+設定!$B$9),"")</f>
        <v/>
      </c>
      <c r="AJ161" s="4" t="n"/>
      <c r="AK161" s="7" t="n"/>
      <c r="AL161" s="4" t="n"/>
      <c r="AM161" s="4" t="n"/>
      <c r="AO161" s="8" t="n"/>
      <c r="AS161" s="8" t="n"/>
      <c r="AT161">
        <f>IFERROR(IF($B161="","",IF(COUNTIF($B$6:$B$305,$B161)&gt;1,"管理番号重複",IF(AND($C161="",OR($D161&lt;&gt;"",$L161&lt;&gt;"",$O161&lt;&gt;"",$R161&lt;&gt;"")),"交付日なしでデータあり",IF(OR(AND($L161&lt;&gt;"",$C161&lt;&gt;"",$L161&lt;$C161),AND($O161&lt;&gt;"",$C161&lt;&gt;"",$O161&lt;$C161),AND($R161&lt;&gt;"",$C161&lt;&gt;"",$R161&lt;$C161)),"交付日前の受領日",IF(OR(AND($L161&lt;&gt;"",$L161&gt;設定!$B$10),AND($O161&lt;&gt;"",$O161&gt;設定!$B$10),AND($R161&lt;&gt;"",$R161&gt;設定!$B$10)),"未来の受領日",IF(AND($AK161&lt;&gt;"",$C161&lt;&gt;"",$AK161&lt;$C161),"交付日前の照合日",IF(AND($AK161="",$AI161&lt;&gt;"","確認済み"),"受領前の照合",IF(AND($AI161="確認済み",$AK161=""),"照合済みで照合日なし",IF(AND($AI161="不備あり",$AR161=""),"不備ありで不備内容なし",IF(AND($L161&lt;&gt;"",$O161&lt;&gt;"",$R161&lt;&gt;"",$AT161="未着対応中"),"全票受領で未着対応中",IF($I161="不明・要確認","ルート不明",IF($J161="","保管場所なし",IF($Z161="","担当者なし",""))))))))))))),"")</f>
        <v/>
      </c>
      <c r="AU161" s="8" t="n"/>
    </row>
    <row r="162">
      <c r="A162" s="4">
        <f>IF($B162="","",ROW()-5)</f>
        <v/>
      </c>
      <c r="B162" s="5" t="n"/>
      <c r="C162" s="6" t="n"/>
      <c r="D162" s="5" t="n"/>
      <c r="E162" s="5" t="n"/>
      <c r="F162" s="5" t="n"/>
      <c r="G162" s="5" t="n"/>
      <c r="H162" s="5" t="n"/>
      <c r="I162" s="5" t="n"/>
      <c r="J162" s="5" t="n"/>
      <c r="K162" s="7">
        <f>IF($C162="","",IF($D162="特別管理",設定!$B$3,設定!$B$2)+$C162)</f>
        <v/>
      </c>
      <c r="L162" s="6" t="n"/>
      <c r="M162" s="7">
        <f>IF($L162="","",EDATE($L162,設定!$B$5*12))</f>
        <v/>
      </c>
      <c r="N162" s="7">
        <f>IF($C162="","",IF($D162="特別管理",設定!$B$3,設定!$B$2)+$C162)</f>
        <v/>
      </c>
      <c r="O162" s="6" t="n"/>
      <c r="P162" s="7">
        <f>IF($O162="","",EDATE($O162,設定!$B$5*12))</f>
        <v/>
      </c>
      <c r="Q162" s="7">
        <f>IF($C162="","",設定!$B$4+$C162)</f>
        <v/>
      </c>
      <c r="R162" s="6" t="n"/>
      <c r="S162" s="7">
        <f>IF($R162="","",EDATE($R162,設定!$B$5*12))</f>
        <v/>
      </c>
      <c r="T162" s="7">
        <f>IF($C162="","",EDATE($C162,設定!$B$5*12))</f>
        <v/>
      </c>
      <c r="U162" s="7">
        <f>IF(COUNT($M162,$P162,$S162,$T162)=0,"",MAX(IF($M162="",0,$M162),IF($P162="",0,$P162),IF($S162="",0,$S162),IF($T162="",0,$T162)))</f>
        <v/>
      </c>
      <c r="V162" s="6" t="n"/>
      <c r="W162" s="5" t="n"/>
      <c r="X162" s="7">
        <f>IF(AND($L162="",$K162&lt;&gt;"",設定!$B$10&gt;$K162),$K162+設定!$B$7,"")</f>
        <v/>
      </c>
      <c r="Y162" s="5" t="n"/>
      <c r="Z162" s="5" t="n"/>
      <c r="AA162" s="5" t="n"/>
      <c r="AB162" s="4">
        <f>IF(AH162=5,"完了",IF(AH162=4,"要確認：区分またはルート未設定",IF(AH162=3,IF(AND(設定!$B$10&gt;$K162,$L162=""),"B2票期限超過",IF(AND(設定!$B$10&gt;$N162,$O162=""),"D票期限超過","E票期限超過")),IF(AH162=2,IF(AND(設定!$B$11&gt;=$K162,$L162=""),"B2票期限間近",IF(AND(設定!$B$11&gt;=$N162,$O162=""),"D票期限間近","E票期限間近")),IF(AH162=1,"E票要確認","確認中")))))</f>
        <v/>
      </c>
      <c r="AC162" s="6" t="n"/>
      <c r="AD162" s="5" t="n"/>
      <c r="AE162" s="4">
        <f>IF($L162&lt;&gt;"","受領",IF($K162="","",IF(設定!$B$10&gt;$K162,"超過",IF(設定!$B$11&gt;=$K162,"間近","OK"))))</f>
        <v/>
      </c>
      <c r="AF162" s="4">
        <f>IF($O162&lt;&gt;"","受領",IF($N162="","",IF(設定!$B$10&gt;$N162,"超過",IF(設定!$B$11&gt;=$N162,"間近","OK"))))</f>
        <v/>
      </c>
      <c r="AG162" s="4">
        <f>IF($R162&lt;&gt;"","受領",IF($Q162="","",IF(設定!$B$10&gt;$Q162,"超過",IF(設定!$B$11&gt;=$Q162,"間近","OK"))))</f>
        <v/>
      </c>
      <c r="AH162" s="4">
        <f>IF($B162="",0,IF(($AA162="全票受領済み")+($L162&lt;&gt;"")*($O162&lt;&gt;"")*($R162&lt;&gt;""),5,IF(($D162="")+($I162="不明・要確認"),4,IF((設定!$B$10&gt;$K162)*($L162="")+(設定!$B$10&gt;$N162)*($O162="")+(設定!$B$10&gt;$Q162)*($R162=""),3,IF((設定!$B$11&gt;=$K162)*($L162="")+(設定!$B$11&gt;=$N162)*($O162="")+(設定!$B$11&gt;=$Q162)*($R162=""),2,IF($Q162="",1,0))))))</f>
        <v/>
      </c>
      <c r="AI162" s="8">
        <f>IFERROR(IF($AK162="","",$AK162+設定!$B$9),"")</f>
        <v/>
      </c>
      <c r="AJ162" s="4" t="n"/>
      <c r="AK162" s="7" t="n"/>
      <c r="AL162" s="4" t="n"/>
      <c r="AM162" s="4" t="n"/>
      <c r="AO162" s="8" t="n"/>
      <c r="AS162" s="8" t="n"/>
      <c r="AT162">
        <f>IFERROR(IF($B162="","",IF(COUNTIF($B$6:$B$305,$B162)&gt;1,"管理番号重複",IF(AND($C162="",OR($D162&lt;&gt;"",$L162&lt;&gt;"",$O162&lt;&gt;"",$R162&lt;&gt;"")),"交付日なしでデータあり",IF(OR(AND($L162&lt;&gt;"",$C162&lt;&gt;"",$L162&lt;$C162),AND($O162&lt;&gt;"",$C162&lt;&gt;"",$O162&lt;$C162),AND($R162&lt;&gt;"",$C162&lt;&gt;"",$R162&lt;$C162)),"交付日前の受領日",IF(OR(AND($L162&lt;&gt;"",$L162&gt;設定!$B$10),AND($O162&lt;&gt;"",$O162&gt;設定!$B$10),AND($R162&lt;&gt;"",$R162&gt;設定!$B$10)),"未来の受領日",IF(AND($AK162&lt;&gt;"",$C162&lt;&gt;"",$AK162&lt;$C162),"交付日前の照合日",IF(AND($AK162="",$AI162&lt;&gt;"","確認済み"),"受領前の照合",IF(AND($AI162="確認済み",$AK162=""),"照合済みで照合日なし",IF(AND($AI162="不備あり",$AR162=""),"不備ありで不備内容なし",IF(AND($L162&lt;&gt;"",$O162&lt;&gt;"",$R162&lt;&gt;"",$AT162="未着対応中"),"全票受領で未着対応中",IF($I162="不明・要確認","ルート不明",IF($J162="","保管場所なし",IF($Z162="","担当者なし",""))))))))))))),"")</f>
        <v/>
      </c>
      <c r="AU162" s="8" t="n"/>
    </row>
    <row r="163">
      <c r="A163" s="4">
        <f>IF($B163="","",ROW()-5)</f>
        <v/>
      </c>
      <c r="B163" s="5" t="n"/>
      <c r="C163" s="6" t="n"/>
      <c r="D163" s="5" t="n"/>
      <c r="E163" s="5" t="n"/>
      <c r="F163" s="5" t="n"/>
      <c r="G163" s="5" t="n"/>
      <c r="H163" s="5" t="n"/>
      <c r="I163" s="5" t="n"/>
      <c r="J163" s="5" t="n"/>
      <c r="K163" s="7">
        <f>IF($C163="","",IF($D163="特別管理",設定!$B$3,設定!$B$2)+$C163)</f>
        <v/>
      </c>
      <c r="L163" s="6" t="n"/>
      <c r="M163" s="7">
        <f>IF($L163="","",EDATE($L163,設定!$B$5*12))</f>
        <v/>
      </c>
      <c r="N163" s="7">
        <f>IF($C163="","",IF($D163="特別管理",設定!$B$3,設定!$B$2)+$C163)</f>
        <v/>
      </c>
      <c r="O163" s="6" t="n"/>
      <c r="P163" s="7">
        <f>IF($O163="","",EDATE($O163,設定!$B$5*12))</f>
        <v/>
      </c>
      <c r="Q163" s="7">
        <f>IF($C163="","",設定!$B$4+$C163)</f>
        <v/>
      </c>
      <c r="R163" s="6" t="n"/>
      <c r="S163" s="7">
        <f>IF($R163="","",EDATE($R163,設定!$B$5*12))</f>
        <v/>
      </c>
      <c r="T163" s="7">
        <f>IF($C163="","",EDATE($C163,設定!$B$5*12))</f>
        <v/>
      </c>
      <c r="U163" s="7">
        <f>IF(COUNT($M163,$P163,$S163,$T163)=0,"",MAX(IF($M163="",0,$M163),IF($P163="",0,$P163),IF($S163="",0,$S163),IF($T163="",0,$T163)))</f>
        <v/>
      </c>
      <c r="V163" s="6" t="n"/>
      <c r="W163" s="5" t="n"/>
      <c r="X163" s="7">
        <f>IF(AND($L163="",$K163&lt;&gt;"",設定!$B$10&gt;$K163),$K163+設定!$B$7,"")</f>
        <v/>
      </c>
      <c r="Y163" s="5" t="n"/>
      <c r="Z163" s="5" t="n"/>
      <c r="AA163" s="5" t="n"/>
      <c r="AB163" s="4">
        <f>IF(AH163=5,"完了",IF(AH163=4,"要確認：区分またはルート未設定",IF(AH163=3,IF(AND(設定!$B$10&gt;$K163,$L163=""),"B2票期限超過",IF(AND(設定!$B$10&gt;$N163,$O163=""),"D票期限超過","E票期限超過")),IF(AH163=2,IF(AND(設定!$B$11&gt;=$K163,$L163=""),"B2票期限間近",IF(AND(設定!$B$11&gt;=$N163,$O163=""),"D票期限間近","E票期限間近")),IF(AH163=1,"E票要確認","確認中")))))</f>
        <v/>
      </c>
      <c r="AC163" s="6" t="n"/>
      <c r="AD163" s="5" t="n"/>
      <c r="AE163" s="4">
        <f>IF($L163&lt;&gt;"","受領",IF($K163="","",IF(設定!$B$10&gt;$K163,"超過",IF(設定!$B$11&gt;=$K163,"間近","OK"))))</f>
        <v/>
      </c>
      <c r="AF163" s="4">
        <f>IF($O163&lt;&gt;"","受領",IF($N163="","",IF(設定!$B$10&gt;$N163,"超過",IF(設定!$B$11&gt;=$N163,"間近","OK"))))</f>
        <v/>
      </c>
      <c r="AG163" s="4">
        <f>IF($R163&lt;&gt;"","受領",IF($Q163="","",IF(設定!$B$10&gt;$Q163,"超過",IF(設定!$B$11&gt;=$Q163,"間近","OK"))))</f>
        <v/>
      </c>
      <c r="AH163" s="4">
        <f>IF($B163="",0,IF(($AA163="全票受領済み")+($L163&lt;&gt;"")*($O163&lt;&gt;"")*($R163&lt;&gt;""),5,IF(($D163="")+($I163="不明・要確認"),4,IF((設定!$B$10&gt;$K163)*($L163="")+(設定!$B$10&gt;$N163)*($O163="")+(設定!$B$10&gt;$Q163)*($R163=""),3,IF((設定!$B$11&gt;=$K163)*($L163="")+(設定!$B$11&gt;=$N163)*($O163="")+(設定!$B$11&gt;=$Q163)*($R163=""),2,IF($Q163="",1,0))))))</f>
        <v/>
      </c>
      <c r="AI163" s="8">
        <f>IFERROR(IF($AK163="","",$AK163+設定!$B$9),"")</f>
        <v/>
      </c>
      <c r="AJ163" s="4" t="n"/>
      <c r="AK163" s="7" t="n"/>
      <c r="AL163" s="4" t="n"/>
      <c r="AM163" s="4" t="n"/>
      <c r="AO163" s="8" t="n"/>
      <c r="AS163" s="8" t="n"/>
      <c r="AT163">
        <f>IFERROR(IF($B163="","",IF(COUNTIF($B$6:$B$305,$B163)&gt;1,"管理番号重複",IF(AND($C163="",OR($D163&lt;&gt;"",$L163&lt;&gt;"",$O163&lt;&gt;"",$R163&lt;&gt;"")),"交付日なしでデータあり",IF(OR(AND($L163&lt;&gt;"",$C163&lt;&gt;"",$L163&lt;$C163),AND($O163&lt;&gt;"",$C163&lt;&gt;"",$O163&lt;$C163),AND($R163&lt;&gt;"",$C163&lt;&gt;"",$R163&lt;$C163)),"交付日前の受領日",IF(OR(AND($L163&lt;&gt;"",$L163&gt;設定!$B$10),AND($O163&lt;&gt;"",$O163&gt;設定!$B$10),AND($R163&lt;&gt;"",$R163&gt;設定!$B$10)),"未来の受領日",IF(AND($AK163&lt;&gt;"",$C163&lt;&gt;"",$AK163&lt;$C163),"交付日前の照合日",IF(AND($AK163="",$AI163&lt;&gt;"","確認済み"),"受領前の照合",IF(AND($AI163="確認済み",$AK163=""),"照合済みで照合日なし",IF(AND($AI163="不備あり",$AR163=""),"不備ありで不備内容なし",IF(AND($L163&lt;&gt;"",$O163&lt;&gt;"",$R163&lt;&gt;"",$AT163="未着対応中"),"全票受領で未着対応中",IF($I163="不明・要確認","ルート不明",IF($J163="","保管場所なし",IF($Z163="","担当者なし",""))))))))))))),"")</f>
        <v/>
      </c>
      <c r="AU163" s="8" t="n"/>
    </row>
    <row r="164">
      <c r="A164" s="4">
        <f>IF($B164="","",ROW()-5)</f>
        <v/>
      </c>
      <c r="B164" s="5" t="n"/>
      <c r="C164" s="6" t="n"/>
      <c r="D164" s="5" t="n"/>
      <c r="E164" s="5" t="n"/>
      <c r="F164" s="5" t="n"/>
      <c r="G164" s="5" t="n"/>
      <c r="H164" s="5" t="n"/>
      <c r="I164" s="5" t="n"/>
      <c r="J164" s="5" t="n"/>
      <c r="K164" s="7">
        <f>IF($C164="","",IF($D164="特別管理",設定!$B$3,設定!$B$2)+$C164)</f>
        <v/>
      </c>
      <c r="L164" s="6" t="n"/>
      <c r="M164" s="7">
        <f>IF($L164="","",EDATE($L164,設定!$B$5*12))</f>
        <v/>
      </c>
      <c r="N164" s="7">
        <f>IF($C164="","",IF($D164="特別管理",設定!$B$3,設定!$B$2)+$C164)</f>
        <v/>
      </c>
      <c r="O164" s="6" t="n"/>
      <c r="P164" s="7">
        <f>IF($O164="","",EDATE($O164,設定!$B$5*12))</f>
        <v/>
      </c>
      <c r="Q164" s="7">
        <f>IF($C164="","",設定!$B$4+$C164)</f>
        <v/>
      </c>
      <c r="R164" s="6" t="n"/>
      <c r="S164" s="7">
        <f>IF($R164="","",EDATE($R164,設定!$B$5*12))</f>
        <v/>
      </c>
      <c r="T164" s="7">
        <f>IF($C164="","",EDATE($C164,設定!$B$5*12))</f>
        <v/>
      </c>
      <c r="U164" s="7">
        <f>IF(COUNT($M164,$P164,$S164,$T164)=0,"",MAX(IF($M164="",0,$M164),IF($P164="",0,$P164),IF($S164="",0,$S164),IF($T164="",0,$T164)))</f>
        <v/>
      </c>
      <c r="V164" s="6" t="n"/>
      <c r="W164" s="5" t="n"/>
      <c r="X164" s="7">
        <f>IF(AND($L164="",$K164&lt;&gt;"",設定!$B$10&gt;$K164),$K164+設定!$B$7,"")</f>
        <v/>
      </c>
      <c r="Y164" s="5" t="n"/>
      <c r="Z164" s="5" t="n"/>
      <c r="AA164" s="5" t="n"/>
      <c r="AB164" s="4">
        <f>IF(AH164=5,"完了",IF(AH164=4,"要確認：区分またはルート未設定",IF(AH164=3,IF(AND(設定!$B$10&gt;$K164,$L164=""),"B2票期限超過",IF(AND(設定!$B$10&gt;$N164,$O164=""),"D票期限超過","E票期限超過")),IF(AH164=2,IF(AND(設定!$B$11&gt;=$K164,$L164=""),"B2票期限間近",IF(AND(設定!$B$11&gt;=$N164,$O164=""),"D票期限間近","E票期限間近")),IF(AH164=1,"E票要確認","確認中")))))</f>
        <v/>
      </c>
      <c r="AC164" s="6" t="n"/>
      <c r="AD164" s="5" t="n"/>
      <c r="AE164" s="4">
        <f>IF($L164&lt;&gt;"","受領",IF($K164="","",IF(設定!$B$10&gt;$K164,"超過",IF(設定!$B$11&gt;=$K164,"間近","OK"))))</f>
        <v/>
      </c>
      <c r="AF164" s="4">
        <f>IF($O164&lt;&gt;"","受領",IF($N164="","",IF(設定!$B$10&gt;$N164,"超過",IF(設定!$B$11&gt;=$N164,"間近","OK"))))</f>
        <v/>
      </c>
      <c r="AG164" s="4">
        <f>IF($R164&lt;&gt;"","受領",IF($Q164="","",IF(設定!$B$10&gt;$Q164,"超過",IF(設定!$B$11&gt;=$Q164,"間近","OK"))))</f>
        <v/>
      </c>
      <c r="AH164" s="4">
        <f>IF($B164="",0,IF(($AA164="全票受領済み")+($L164&lt;&gt;"")*($O164&lt;&gt;"")*($R164&lt;&gt;""),5,IF(($D164="")+($I164="不明・要確認"),4,IF((設定!$B$10&gt;$K164)*($L164="")+(設定!$B$10&gt;$N164)*($O164="")+(設定!$B$10&gt;$Q164)*($R164=""),3,IF((設定!$B$11&gt;=$K164)*($L164="")+(設定!$B$11&gt;=$N164)*($O164="")+(設定!$B$11&gt;=$Q164)*($R164=""),2,IF($Q164="",1,0))))))</f>
        <v/>
      </c>
      <c r="AI164" s="8">
        <f>IFERROR(IF($AK164="","",$AK164+設定!$B$9),"")</f>
        <v/>
      </c>
      <c r="AJ164" s="4" t="n"/>
      <c r="AK164" s="7" t="n"/>
      <c r="AL164" s="4" t="n"/>
      <c r="AM164" s="4" t="n"/>
      <c r="AO164" s="8" t="n"/>
      <c r="AS164" s="8" t="n"/>
      <c r="AT164">
        <f>IFERROR(IF($B164="","",IF(COUNTIF($B$6:$B$305,$B164)&gt;1,"管理番号重複",IF(AND($C164="",OR($D164&lt;&gt;"",$L164&lt;&gt;"",$O164&lt;&gt;"",$R164&lt;&gt;"")),"交付日なしでデータあり",IF(OR(AND($L164&lt;&gt;"",$C164&lt;&gt;"",$L164&lt;$C164),AND($O164&lt;&gt;"",$C164&lt;&gt;"",$O164&lt;$C164),AND($R164&lt;&gt;"",$C164&lt;&gt;"",$R164&lt;$C164)),"交付日前の受領日",IF(OR(AND($L164&lt;&gt;"",$L164&gt;設定!$B$10),AND($O164&lt;&gt;"",$O164&gt;設定!$B$10),AND($R164&lt;&gt;"",$R164&gt;設定!$B$10)),"未来の受領日",IF(AND($AK164&lt;&gt;"",$C164&lt;&gt;"",$AK164&lt;$C164),"交付日前の照合日",IF(AND($AK164="",$AI164&lt;&gt;"","確認済み"),"受領前の照合",IF(AND($AI164="確認済み",$AK164=""),"照合済みで照合日なし",IF(AND($AI164="不備あり",$AR164=""),"不備ありで不備内容なし",IF(AND($L164&lt;&gt;"",$O164&lt;&gt;"",$R164&lt;&gt;"",$AT164="未着対応中"),"全票受領で未着対応中",IF($I164="不明・要確認","ルート不明",IF($J164="","保管場所なし",IF($Z164="","担当者なし",""))))))))))))),"")</f>
        <v/>
      </c>
      <c r="AU164" s="8" t="n"/>
    </row>
    <row r="165">
      <c r="A165" s="4">
        <f>IF($B165="","",ROW()-5)</f>
        <v/>
      </c>
      <c r="B165" s="5" t="n"/>
      <c r="C165" s="6" t="n"/>
      <c r="D165" s="5" t="n"/>
      <c r="E165" s="5" t="n"/>
      <c r="F165" s="5" t="n"/>
      <c r="G165" s="5" t="n"/>
      <c r="H165" s="5" t="n"/>
      <c r="I165" s="5" t="n"/>
      <c r="J165" s="5" t="n"/>
      <c r="K165" s="7">
        <f>IF($C165="","",IF($D165="特別管理",設定!$B$3,設定!$B$2)+$C165)</f>
        <v/>
      </c>
      <c r="L165" s="6" t="n"/>
      <c r="M165" s="7">
        <f>IF($L165="","",EDATE($L165,設定!$B$5*12))</f>
        <v/>
      </c>
      <c r="N165" s="7">
        <f>IF($C165="","",IF($D165="特別管理",設定!$B$3,設定!$B$2)+$C165)</f>
        <v/>
      </c>
      <c r="O165" s="6" t="n"/>
      <c r="P165" s="7">
        <f>IF($O165="","",EDATE($O165,設定!$B$5*12))</f>
        <v/>
      </c>
      <c r="Q165" s="7">
        <f>IF($C165="","",設定!$B$4+$C165)</f>
        <v/>
      </c>
      <c r="R165" s="6" t="n"/>
      <c r="S165" s="7">
        <f>IF($R165="","",EDATE($R165,設定!$B$5*12))</f>
        <v/>
      </c>
      <c r="T165" s="7">
        <f>IF($C165="","",EDATE($C165,設定!$B$5*12))</f>
        <v/>
      </c>
      <c r="U165" s="7">
        <f>IF(COUNT($M165,$P165,$S165,$T165)=0,"",MAX(IF($M165="",0,$M165),IF($P165="",0,$P165),IF($S165="",0,$S165),IF($T165="",0,$T165)))</f>
        <v/>
      </c>
      <c r="V165" s="6" t="n"/>
      <c r="W165" s="5" t="n"/>
      <c r="X165" s="7">
        <f>IF(AND($L165="",$K165&lt;&gt;"",設定!$B$10&gt;$K165),$K165+設定!$B$7,"")</f>
        <v/>
      </c>
      <c r="Y165" s="5" t="n"/>
      <c r="Z165" s="5" t="n"/>
      <c r="AA165" s="5" t="n"/>
      <c r="AB165" s="4">
        <f>IF(AH165=5,"完了",IF(AH165=4,"要確認：区分またはルート未設定",IF(AH165=3,IF(AND(設定!$B$10&gt;$K165,$L165=""),"B2票期限超過",IF(AND(設定!$B$10&gt;$N165,$O165=""),"D票期限超過","E票期限超過")),IF(AH165=2,IF(AND(設定!$B$11&gt;=$K165,$L165=""),"B2票期限間近",IF(AND(設定!$B$11&gt;=$N165,$O165=""),"D票期限間近","E票期限間近")),IF(AH165=1,"E票要確認","確認中")))))</f>
        <v/>
      </c>
      <c r="AC165" s="6" t="n"/>
      <c r="AD165" s="5" t="n"/>
      <c r="AE165" s="4">
        <f>IF($L165&lt;&gt;"","受領",IF($K165="","",IF(設定!$B$10&gt;$K165,"超過",IF(設定!$B$11&gt;=$K165,"間近","OK"))))</f>
        <v/>
      </c>
      <c r="AF165" s="4">
        <f>IF($O165&lt;&gt;"","受領",IF($N165="","",IF(設定!$B$10&gt;$N165,"超過",IF(設定!$B$11&gt;=$N165,"間近","OK"))))</f>
        <v/>
      </c>
      <c r="AG165" s="4">
        <f>IF($R165&lt;&gt;"","受領",IF($Q165="","",IF(設定!$B$10&gt;$Q165,"超過",IF(設定!$B$11&gt;=$Q165,"間近","OK"))))</f>
        <v/>
      </c>
      <c r="AH165" s="4">
        <f>IF($B165="",0,IF(($AA165="全票受領済み")+($L165&lt;&gt;"")*($O165&lt;&gt;"")*($R165&lt;&gt;""),5,IF(($D165="")+($I165="不明・要確認"),4,IF((設定!$B$10&gt;$K165)*($L165="")+(設定!$B$10&gt;$N165)*($O165="")+(設定!$B$10&gt;$Q165)*($R165=""),3,IF((設定!$B$11&gt;=$K165)*($L165="")+(設定!$B$11&gt;=$N165)*($O165="")+(設定!$B$11&gt;=$Q165)*($R165=""),2,IF($Q165="",1,0))))))</f>
        <v/>
      </c>
      <c r="AI165" s="8">
        <f>IFERROR(IF($AK165="","",$AK165+設定!$B$9),"")</f>
        <v/>
      </c>
      <c r="AJ165" s="4" t="n"/>
      <c r="AK165" s="7" t="n"/>
      <c r="AL165" s="4" t="n"/>
      <c r="AM165" s="4" t="n"/>
      <c r="AO165" s="8" t="n"/>
      <c r="AS165" s="8" t="n"/>
      <c r="AT165">
        <f>IFERROR(IF($B165="","",IF(COUNTIF($B$6:$B$305,$B165)&gt;1,"管理番号重複",IF(AND($C165="",OR($D165&lt;&gt;"",$L165&lt;&gt;"",$O165&lt;&gt;"",$R165&lt;&gt;"")),"交付日なしでデータあり",IF(OR(AND($L165&lt;&gt;"",$C165&lt;&gt;"",$L165&lt;$C165),AND($O165&lt;&gt;"",$C165&lt;&gt;"",$O165&lt;$C165),AND($R165&lt;&gt;"",$C165&lt;&gt;"",$R165&lt;$C165)),"交付日前の受領日",IF(OR(AND($L165&lt;&gt;"",$L165&gt;設定!$B$10),AND($O165&lt;&gt;"",$O165&gt;設定!$B$10),AND($R165&lt;&gt;"",$R165&gt;設定!$B$10)),"未来の受領日",IF(AND($AK165&lt;&gt;"",$C165&lt;&gt;"",$AK165&lt;$C165),"交付日前の照合日",IF(AND($AK165="",$AI165&lt;&gt;"","確認済み"),"受領前の照合",IF(AND($AI165="確認済み",$AK165=""),"照合済みで照合日なし",IF(AND($AI165="不備あり",$AR165=""),"不備ありで不備内容なし",IF(AND($L165&lt;&gt;"",$O165&lt;&gt;"",$R165&lt;&gt;"",$AT165="未着対応中"),"全票受領で未着対応中",IF($I165="不明・要確認","ルート不明",IF($J165="","保管場所なし",IF($Z165="","担当者なし",""))))))))))))),"")</f>
        <v/>
      </c>
      <c r="AU165" s="8" t="n"/>
    </row>
    <row r="166">
      <c r="A166" s="4">
        <f>IF($B166="","",ROW()-5)</f>
        <v/>
      </c>
      <c r="B166" s="5" t="n"/>
      <c r="C166" s="6" t="n"/>
      <c r="D166" s="5" t="n"/>
      <c r="E166" s="5" t="n"/>
      <c r="F166" s="5" t="n"/>
      <c r="G166" s="5" t="n"/>
      <c r="H166" s="5" t="n"/>
      <c r="I166" s="5" t="n"/>
      <c r="J166" s="5" t="n"/>
      <c r="K166" s="7">
        <f>IF($C166="","",IF($D166="特別管理",設定!$B$3,設定!$B$2)+$C166)</f>
        <v/>
      </c>
      <c r="L166" s="6" t="n"/>
      <c r="M166" s="7">
        <f>IF($L166="","",EDATE($L166,設定!$B$5*12))</f>
        <v/>
      </c>
      <c r="N166" s="7">
        <f>IF($C166="","",IF($D166="特別管理",設定!$B$3,設定!$B$2)+$C166)</f>
        <v/>
      </c>
      <c r="O166" s="6" t="n"/>
      <c r="P166" s="7">
        <f>IF($O166="","",EDATE($O166,設定!$B$5*12))</f>
        <v/>
      </c>
      <c r="Q166" s="7">
        <f>IF($C166="","",設定!$B$4+$C166)</f>
        <v/>
      </c>
      <c r="R166" s="6" t="n"/>
      <c r="S166" s="7">
        <f>IF($R166="","",EDATE($R166,設定!$B$5*12))</f>
        <v/>
      </c>
      <c r="T166" s="7">
        <f>IF($C166="","",EDATE($C166,設定!$B$5*12))</f>
        <v/>
      </c>
      <c r="U166" s="7">
        <f>IF(COUNT($M166,$P166,$S166,$T166)=0,"",MAX(IF($M166="",0,$M166),IF($P166="",0,$P166),IF($S166="",0,$S166),IF($T166="",0,$T166)))</f>
        <v/>
      </c>
      <c r="V166" s="6" t="n"/>
      <c r="W166" s="5" t="n"/>
      <c r="X166" s="7">
        <f>IF(AND($L166="",$K166&lt;&gt;"",設定!$B$10&gt;$K166),$K166+設定!$B$7,"")</f>
        <v/>
      </c>
      <c r="Y166" s="5" t="n"/>
      <c r="Z166" s="5" t="n"/>
      <c r="AA166" s="5" t="n"/>
      <c r="AB166" s="4">
        <f>IF(AH166=5,"完了",IF(AH166=4,"要確認：区分またはルート未設定",IF(AH166=3,IF(AND(設定!$B$10&gt;$K166,$L166=""),"B2票期限超過",IF(AND(設定!$B$10&gt;$N166,$O166=""),"D票期限超過","E票期限超過")),IF(AH166=2,IF(AND(設定!$B$11&gt;=$K166,$L166=""),"B2票期限間近",IF(AND(設定!$B$11&gt;=$N166,$O166=""),"D票期限間近","E票期限間近")),IF(AH166=1,"E票要確認","確認中")))))</f>
        <v/>
      </c>
      <c r="AC166" s="6" t="n"/>
      <c r="AD166" s="5" t="n"/>
      <c r="AE166" s="4">
        <f>IF($L166&lt;&gt;"","受領",IF($K166="","",IF(設定!$B$10&gt;$K166,"超過",IF(設定!$B$11&gt;=$K166,"間近","OK"))))</f>
        <v/>
      </c>
      <c r="AF166" s="4">
        <f>IF($O166&lt;&gt;"","受領",IF($N166="","",IF(設定!$B$10&gt;$N166,"超過",IF(設定!$B$11&gt;=$N166,"間近","OK"))))</f>
        <v/>
      </c>
      <c r="AG166" s="4">
        <f>IF($R166&lt;&gt;"","受領",IF($Q166="","",IF(設定!$B$10&gt;$Q166,"超過",IF(設定!$B$11&gt;=$Q166,"間近","OK"))))</f>
        <v/>
      </c>
      <c r="AH166" s="4">
        <f>IF($B166="",0,IF(($AA166="全票受領済み")+($L166&lt;&gt;"")*($O166&lt;&gt;"")*($R166&lt;&gt;""),5,IF(($D166="")+($I166="不明・要確認"),4,IF((設定!$B$10&gt;$K166)*($L166="")+(設定!$B$10&gt;$N166)*($O166="")+(設定!$B$10&gt;$Q166)*($R166=""),3,IF((設定!$B$11&gt;=$K166)*($L166="")+(設定!$B$11&gt;=$N166)*($O166="")+(設定!$B$11&gt;=$Q166)*($R166=""),2,IF($Q166="",1,0))))))</f>
        <v/>
      </c>
      <c r="AI166" s="8">
        <f>IFERROR(IF($AK166="","",$AK166+設定!$B$9),"")</f>
        <v/>
      </c>
      <c r="AJ166" s="4" t="n"/>
      <c r="AK166" s="7" t="n"/>
      <c r="AL166" s="4" t="n"/>
      <c r="AM166" s="4" t="n"/>
      <c r="AO166" s="8" t="n"/>
      <c r="AS166" s="8" t="n"/>
      <c r="AT166">
        <f>IFERROR(IF($B166="","",IF(COUNTIF($B$6:$B$305,$B166)&gt;1,"管理番号重複",IF(AND($C166="",OR($D166&lt;&gt;"",$L166&lt;&gt;"",$O166&lt;&gt;"",$R166&lt;&gt;"")),"交付日なしでデータあり",IF(OR(AND($L166&lt;&gt;"",$C166&lt;&gt;"",$L166&lt;$C166),AND($O166&lt;&gt;"",$C166&lt;&gt;"",$O166&lt;$C166),AND($R166&lt;&gt;"",$C166&lt;&gt;"",$R166&lt;$C166)),"交付日前の受領日",IF(OR(AND($L166&lt;&gt;"",$L166&gt;設定!$B$10),AND($O166&lt;&gt;"",$O166&gt;設定!$B$10),AND($R166&lt;&gt;"",$R166&gt;設定!$B$10)),"未来の受領日",IF(AND($AK166&lt;&gt;"",$C166&lt;&gt;"",$AK166&lt;$C166),"交付日前の照合日",IF(AND($AK166="",$AI166&lt;&gt;"","確認済み"),"受領前の照合",IF(AND($AI166="確認済み",$AK166=""),"照合済みで照合日なし",IF(AND($AI166="不備あり",$AR166=""),"不備ありで不備内容なし",IF(AND($L166&lt;&gt;"",$O166&lt;&gt;"",$R166&lt;&gt;"",$AT166="未着対応中"),"全票受領で未着対応中",IF($I166="不明・要確認","ルート不明",IF($J166="","保管場所なし",IF($Z166="","担当者なし",""))))))))))))),"")</f>
        <v/>
      </c>
      <c r="AU166" s="8" t="n"/>
    </row>
    <row r="167">
      <c r="A167" s="4">
        <f>IF($B167="","",ROW()-5)</f>
        <v/>
      </c>
      <c r="B167" s="5" t="n"/>
      <c r="C167" s="6" t="n"/>
      <c r="D167" s="5" t="n"/>
      <c r="E167" s="5" t="n"/>
      <c r="F167" s="5" t="n"/>
      <c r="G167" s="5" t="n"/>
      <c r="H167" s="5" t="n"/>
      <c r="I167" s="5" t="n"/>
      <c r="J167" s="5" t="n"/>
      <c r="K167" s="7">
        <f>IF($C167="","",IF($D167="特別管理",設定!$B$3,設定!$B$2)+$C167)</f>
        <v/>
      </c>
      <c r="L167" s="6" t="n"/>
      <c r="M167" s="7">
        <f>IF($L167="","",EDATE($L167,設定!$B$5*12))</f>
        <v/>
      </c>
      <c r="N167" s="7">
        <f>IF($C167="","",IF($D167="特別管理",設定!$B$3,設定!$B$2)+$C167)</f>
        <v/>
      </c>
      <c r="O167" s="6" t="n"/>
      <c r="P167" s="7">
        <f>IF($O167="","",EDATE($O167,設定!$B$5*12))</f>
        <v/>
      </c>
      <c r="Q167" s="7">
        <f>IF($C167="","",設定!$B$4+$C167)</f>
        <v/>
      </c>
      <c r="R167" s="6" t="n"/>
      <c r="S167" s="7">
        <f>IF($R167="","",EDATE($R167,設定!$B$5*12))</f>
        <v/>
      </c>
      <c r="T167" s="7">
        <f>IF($C167="","",EDATE($C167,設定!$B$5*12))</f>
        <v/>
      </c>
      <c r="U167" s="7">
        <f>IF(COUNT($M167,$P167,$S167,$T167)=0,"",MAX(IF($M167="",0,$M167),IF($P167="",0,$P167),IF($S167="",0,$S167),IF($T167="",0,$T167)))</f>
        <v/>
      </c>
      <c r="V167" s="6" t="n"/>
      <c r="W167" s="5" t="n"/>
      <c r="X167" s="7">
        <f>IF(AND($L167="",$K167&lt;&gt;"",設定!$B$10&gt;$K167),$K167+設定!$B$7,"")</f>
        <v/>
      </c>
      <c r="Y167" s="5" t="n"/>
      <c r="Z167" s="5" t="n"/>
      <c r="AA167" s="5" t="n"/>
      <c r="AB167" s="4">
        <f>IF(AH167=5,"完了",IF(AH167=4,"要確認：区分またはルート未設定",IF(AH167=3,IF(AND(設定!$B$10&gt;$K167,$L167=""),"B2票期限超過",IF(AND(設定!$B$10&gt;$N167,$O167=""),"D票期限超過","E票期限超過")),IF(AH167=2,IF(AND(設定!$B$11&gt;=$K167,$L167=""),"B2票期限間近",IF(AND(設定!$B$11&gt;=$N167,$O167=""),"D票期限間近","E票期限間近")),IF(AH167=1,"E票要確認","確認中")))))</f>
        <v/>
      </c>
      <c r="AC167" s="6" t="n"/>
      <c r="AD167" s="5" t="n"/>
      <c r="AE167" s="4">
        <f>IF($L167&lt;&gt;"","受領",IF($K167="","",IF(設定!$B$10&gt;$K167,"超過",IF(設定!$B$11&gt;=$K167,"間近","OK"))))</f>
        <v/>
      </c>
      <c r="AF167" s="4">
        <f>IF($O167&lt;&gt;"","受領",IF($N167="","",IF(設定!$B$10&gt;$N167,"超過",IF(設定!$B$11&gt;=$N167,"間近","OK"))))</f>
        <v/>
      </c>
      <c r="AG167" s="4">
        <f>IF($R167&lt;&gt;"","受領",IF($Q167="","",IF(設定!$B$10&gt;$Q167,"超過",IF(設定!$B$11&gt;=$Q167,"間近","OK"))))</f>
        <v/>
      </c>
      <c r="AH167" s="4">
        <f>IF($B167="",0,IF(($AA167="全票受領済み")+($L167&lt;&gt;"")*($O167&lt;&gt;"")*($R167&lt;&gt;""),5,IF(($D167="")+($I167="不明・要確認"),4,IF((設定!$B$10&gt;$K167)*($L167="")+(設定!$B$10&gt;$N167)*($O167="")+(設定!$B$10&gt;$Q167)*($R167=""),3,IF((設定!$B$11&gt;=$K167)*($L167="")+(設定!$B$11&gt;=$N167)*($O167="")+(設定!$B$11&gt;=$Q167)*($R167=""),2,IF($Q167="",1,0))))))</f>
        <v/>
      </c>
      <c r="AI167" s="8">
        <f>IFERROR(IF($AK167="","",$AK167+設定!$B$9),"")</f>
        <v/>
      </c>
      <c r="AJ167" s="4" t="n"/>
      <c r="AK167" s="7" t="n"/>
      <c r="AL167" s="4" t="n"/>
      <c r="AM167" s="4" t="n"/>
      <c r="AO167" s="8" t="n"/>
      <c r="AS167" s="8" t="n"/>
      <c r="AT167">
        <f>IFERROR(IF($B167="","",IF(COUNTIF($B$6:$B$305,$B167)&gt;1,"管理番号重複",IF(AND($C167="",OR($D167&lt;&gt;"",$L167&lt;&gt;"",$O167&lt;&gt;"",$R167&lt;&gt;"")),"交付日なしでデータあり",IF(OR(AND($L167&lt;&gt;"",$C167&lt;&gt;"",$L167&lt;$C167),AND($O167&lt;&gt;"",$C167&lt;&gt;"",$O167&lt;$C167),AND($R167&lt;&gt;"",$C167&lt;&gt;"",$R167&lt;$C167)),"交付日前の受領日",IF(OR(AND($L167&lt;&gt;"",$L167&gt;設定!$B$10),AND($O167&lt;&gt;"",$O167&gt;設定!$B$10),AND($R167&lt;&gt;"",$R167&gt;設定!$B$10)),"未来の受領日",IF(AND($AK167&lt;&gt;"",$C167&lt;&gt;"",$AK167&lt;$C167),"交付日前の照合日",IF(AND($AK167="",$AI167&lt;&gt;"","確認済み"),"受領前の照合",IF(AND($AI167="確認済み",$AK167=""),"照合済みで照合日なし",IF(AND($AI167="不備あり",$AR167=""),"不備ありで不備内容なし",IF(AND($L167&lt;&gt;"",$O167&lt;&gt;"",$R167&lt;&gt;"",$AT167="未着対応中"),"全票受領で未着対応中",IF($I167="不明・要確認","ルート不明",IF($J167="","保管場所なし",IF($Z167="","担当者なし",""))))))))))))),"")</f>
        <v/>
      </c>
      <c r="AU167" s="8" t="n"/>
    </row>
    <row r="168">
      <c r="A168" s="4">
        <f>IF($B168="","",ROW()-5)</f>
        <v/>
      </c>
      <c r="B168" s="5" t="n"/>
      <c r="C168" s="6" t="n"/>
      <c r="D168" s="5" t="n"/>
      <c r="E168" s="5" t="n"/>
      <c r="F168" s="5" t="n"/>
      <c r="G168" s="5" t="n"/>
      <c r="H168" s="5" t="n"/>
      <c r="I168" s="5" t="n"/>
      <c r="J168" s="5" t="n"/>
      <c r="K168" s="7">
        <f>IF($C168="","",IF($D168="特別管理",設定!$B$3,設定!$B$2)+$C168)</f>
        <v/>
      </c>
      <c r="L168" s="6" t="n"/>
      <c r="M168" s="7">
        <f>IF($L168="","",EDATE($L168,設定!$B$5*12))</f>
        <v/>
      </c>
      <c r="N168" s="7">
        <f>IF($C168="","",IF($D168="特別管理",設定!$B$3,設定!$B$2)+$C168)</f>
        <v/>
      </c>
      <c r="O168" s="6" t="n"/>
      <c r="P168" s="7">
        <f>IF($O168="","",EDATE($O168,設定!$B$5*12))</f>
        <v/>
      </c>
      <c r="Q168" s="7">
        <f>IF($C168="","",設定!$B$4+$C168)</f>
        <v/>
      </c>
      <c r="R168" s="6" t="n"/>
      <c r="S168" s="7">
        <f>IF($R168="","",EDATE($R168,設定!$B$5*12))</f>
        <v/>
      </c>
      <c r="T168" s="7">
        <f>IF($C168="","",EDATE($C168,設定!$B$5*12))</f>
        <v/>
      </c>
      <c r="U168" s="7">
        <f>IF(COUNT($M168,$P168,$S168,$T168)=0,"",MAX(IF($M168="",0,$M168),IF($P168="",0,$P168),IF($S168="",0,$S168),IF($T168="",0,$T168)))</f>
        <v/>
      </c>
      <c r="V168" s="6" t="n"/>
      <c r="W168" s="5" t="n"/>
      <c r="X168" s="7">
        <f>IF(AND($L168="",$K168&lt;&gt;"",設定!$B$10&gt;$K168),$K168+設定!$B$7,"")</f>
        <v/>
      </c>
      <c r="Y168" s="5" t="n"/>
      <c r="Z168" s="5" t="n"/>
      <c r="AA168" s="5" t="n"/>
      <c r="AB168" s="4">
        <f>IF(AH168=5,"完了",IF(AH168=4,"要確認：区分またはルート未設定",IF(AH168=3,IF(AND(設定!$B$10&gt;$K168,$L168=""),"B2票期限超過",IF(AND(設定!$B$10&gt;$N168,$O168=""),"D票期限超過","E票期限超過")),IF(AH168=2,IF(AND(設定!$B$11&gt;=$K168,$L168=""),"B2票期限間近",IF(AND(設定!$B$11&gt;=$N168,$O168=""),"D票期限間近","E票期限間近")),IF(AH168=1,"E票要確認","確認中")))))</f>
        <v/>
      </c>
      <c r="AC168" s="6" t="n"/>
      <c r="AD168" s="5" t="n"/>
      <c r="AE168" s="4">
        <f>IF($L168&lt;&gt;"","受領",IF($K168="","",IF(設定!$B$10&gt;$K168,"超過",IF(設定!$B$11&gt;=$K168,"間近","OK"))))</f>
        <v/>
      </c>
      <c r="AF168" s="4">
        <f>IF($O168&lt;&gt;"","受領",IF($N168="","",IF(設定!$B$10&gt;$N168,"超過",IF(設定!$B$11&gt;=$N168,"間近","OK"))))</f>
        <v/>
      </c>
      <c r="AG168" s="4">
        <f>IF($R168&lt;&gt;"","受領",IF($Q168="","",IF(設定!$B$10&gt;$Q168,"超過",IF(設定!$B$11&gt;=$Q168,"間近","OK"))))</f>
        <v/>
      </c>
      <c r="AH168" s="4">
        <f>IF($B168="",0,IF(($AA168="全票受領済み")+($L168&lt;&gt;"")*($O168&lt;&gt;"")*($R168&lt;&gt;""),5,IF(($D168="")+($I168="不明・要確認"),4,IF((設定!$B$10&gt;$K168)*($L168="")+(設定!$B$10&gt;$N168)*($O168="")+(設定!$B$10&gt;$Q168)*($R168=""),3,IF((設定!$B$11&gt;=$K168)*($L168="")+(設定!$B$11&gt;=$N168)*($O168="")+(設定!$B$11&gt;=$Q168)*($R168=""),2,IF($Q168="",1,0))))))</f>
        <v/>
      </c>
      <c r="AI168" s="8">
        <f>IFERROR(IF($AK168="","",$AK168+設定!$B$9),"")</f>
        <v/>
      </c>
      <c r="AJ168" s="4" t="n"/>
      <c r="AK168" s="7" t="n"/>
      <c r="AL168" s="4" t="n"/>
      <c r="AM168" s="4" t="n"/>
      <c r="AO168" s="8" t="n"/>
      <c r="AS168" s="8" t="n"/>
      <c r="AT168">
        <f>IFERROR(IF($B168="","",IF(COUNTIF($B$6:$B$305,$B168)&gt;1,"管理番号重複",IF(AND($C168="",OR($D168&lt;&gt;"",$L168&lt;&gt;"",$O168&lt;&gt;"",$R168&lt;&gt;"")),"交付日なしでデータあり",IF(OR(AND($L168&lt;&gt;"",$C168&lt;&gt;"",$L168&lt;$C168),AND($O168&lt;&gt;"",$C168&lt;&gt;"",$O168&lt;$C168),AND($R168&lt;&gt;"",$C168&lt;&gt;"",$R168&lt;$C168)),"交付日前の受領日",IF(OR(AND($L168&lt;&gt;"",$L168&gt;設定!$B$10),AND($O168&lt;&gt;"",$O168&gt;設定!$B$10),AND($R168&lt;&gt;"",$R168&gt;設定!$B$10)),"未来の受領日",IF(AND($AK168&lt;&gt;"",$C168&lt;&gt;"",$AK168&lt;$C168),"交付日前の照合日",IF(AND($AK168="",$AI168&lt;&gt;"","確認済み"),"受領前の照合",IF(AND($AI168="確認済み",$AK168=""),"照合済みで照合日なし",IF(AND($AI168="不備あり",$AR168=""),"不備ありで不備内容なし",IF(AND($L168&lt;&gt;"",$O168&lt;&gt;"",$R168&lt;&gt;"",$AT168="未着対応中"),"全票受領で未着対応中",IF($I168="不明・要確認","ルート不明",IF($J168="","保管場所なし",IF($Z168="","担当者なし",""))))))))))))),"")</f>
        <v/>
      </c>
      <c r="AU168" s="8" t="n"/>
    </row>
    <row r="169">
      <c r="A169" s="4">
        <f>IF($B169="","",ROW()-5)</f>
        <v/>
      </c>
      <c r="B169" s="5" t="n"/>
      <c r="C169" s="6" t="n"/>
      <c r="D169" s="5" t="n"/>
      <c r="E169" s="5" t="n"/>
      <c r="F169" s="5" t="n"/>
      <c r="G169" s="5" t="n"/>
      <c r="H169" s="5" t="n"/>
      <c r="I169" s="5" t="n"/>
      <c r="J169" s="5" t="n"/>
      <c r="K169" s="7">
        <f>IF($C169="","",IF($D169="特別管理",設定!$B$3,設定!$B$2)+$C169)</f>
        <v/>
      </c>
      <c r="L169" s="6" t="n"/>
      <c r="M169" s="7">
        <f>IF($L169="","",EDATE($L169,設定!$B$5*12))</f>
        <v/>
      </c>
      <c r="N169" s="7">
        <f>IF($C169="","",IF($D169="特別管理",設定!$B$3,設定!$B$2)+$C169)</f>
        <v/>
      </c>
      <c r="O169" s="6" t="n"/>
      <c r="P169" s="7">
        <f>IF($O169="","",EDATE($O169,設定!$B$5*12))</f>
        <v/>
      </c>
      <c r="Q169" s="7">
        <f>IF($C169="","",設定!$B$4+$C169)</f>
        <v/>
      </c>
      <c r="R169" s="6" t="n"/>
      <c r="S169" s="7">
        <f>IF($R169="","",EDATE($R169,設定!$B$5*12))</f>
        <v/>
      </c>
      <c r="T169" s="7">
        <f>IF($C169="","",EDATE($C169,設定!$B$5*12))</f>
        <v/>
      </c>
      <c r="U169" s="7">
        <f>IF(COUNT($M169,$P169,$S169,$T169)=0,"",MAX(IF($M169="",0,$M169),IF($P169="",0,$P169),IF($S169="",0,$S169),IF($T169="",0,$T169)))</f>
        <v/>
      </c>
      <c r="V169" s="6" t="n"/>
      <c r="W169" s="5" t="n"/>
      <c r="X169" s="7">
        <f>IF(AND($L169="",$K169&lt;&gt;"",設定!$B$10&gt;$K169),$K169+設定!$B$7,"")</f>
        <v/>
      </c>
      <c r="Y169" s="5" t="n"/>
      <c r="Z169" s="5" t="n"/>
      <c r="AA169" s="5" t="n"/>
      <c r="AB169" s="4">
        <f>IF(AH169=5,"完了",IF(AH169=4,"要確認：区分またはルート未設定",IF(AH169=3,IF(AND(設定!$B$10&gt;$K169,$L169=""),"B2票期限超過",IF(AND(設定!$B$10&gt;$N169,$O169=""),"D票期限超過","E票期限超過")),IF(AH169=2,IF(AND(設定!$B$11&gt;=$K169,$L169=""),"B2票期限間近",IF(AND(設定!$B$11&gt;=$N169,$O169=""),"D票期限間近","E票期限間近")),IF(AH169=1,"E票要確認","確認中")))))</f>
        <v/>
      </c>
      <c r="AC169" s="6" t="n"/>
      <c r="AD169" s="5" t="n"/>
      <c r="AE169" s="4">
        <f>IF($L169&lt;&gt;"","受領",IF($K169="","",IF(設定!$B$10&gt;$K169,"超過",IF(設定!$B$11&gt;=$K169,"間近","OK"))))</f>
        <v/>
      </c>
      <c r="AF169" s="4">
        <f>IF($O169&lt;&gt;"","受領",IF($N169="","",IF(設定!$B$10&gt;$N169,"超過",IF(設定!$B$11&gt;=$N169,"間近","OK"))))</f>
        <v/>
      </c>
      <c r="AG169" s="4">
        <f>IF($R169&lt;&gt;"","受領",IF($Q169="","",IF(設定!$B$10&gt;$Q169,"超過",IF(設定!$B$11&gt;=$Q169,"間近","OK"))))</f>
        <v/>
      </c>
      <c r="AH169" s="4">
        <f>IF($B169="",0,IF(($AA169="全票受領済み")+($L169&lt;&gt;"")*($O169&lt;&gt;"")*($R169&lt;&gt;""),5,IF(($D169="")+($I169="不明・要確認"),4,IF((設定!$B$10&gt;$K169)*($L169="")+(設定!$B$10&gt;$N169)*($O169="")+(設定!$B$10&gt;$Q169)*($R169=""),3,IF((設定!$B$11&gt;=$K169)*($L169="")+(設定!$B$11&gt;=$N169)*($O169="")+(設定!$B$11&gt;=$Q169)*($R169=""),2,IF($Q169="",1,0))))))</f>
        <v/>
      </c>
      <c r="AI169" s="8">
        <f>IFERROR(IF($AK169="","",$AK169+設定!$B$9),"")</f>
        <v/>
      </c>
      <c r="AJ169" s="4" t="n"/>
      <c r="AK169" s="7" t="n"/>
      <c r="AL169" s="4" t="n"/>
      <c r="AM169" s="4" t="n"/>
      <c r="AO169" s="8" t="n"/>
      <c r="AS169" s="8" t="n"/>
      <c r="AT169">
        <f>IFERROR(IF($B169="","",IF(COUNTIF($B$6:$B$305,$B169)&gt;1,"管理番号重複",IF(AND($C169="",OR($D169&lt;&gt;"",$L169&lt;&gt;"",$O169&lt;&gt;"",$R169&lt;&gt;"")),"交付日なしでデータあり",IF(OR(AND($L169&lt;&gt;"",$C169&lt;&gt;"",$L169&lt;$C169),AND($O169&lt;&gt;"",$C169&lt;&gt;"",$O169&lt;$C169),AND($R169&lt;&gt;"",$C169&lt;&gt;"",$R169&lt;$C169)),"交付日前の受領日",IF(OR(AND($L169&lt;&gt;"",$L169&gt;設定!$B$10),AND($O169&lt;&gt;"",$O169&gt;設定!$B$10),AND($R169&lt;&gt;"",$R169&gt;設定!$B$10)),"未来の受領日",IF(AND($AK169&lt;&gt;"",$C169&lt;&gt;"",$AK169&lt;$C169),"交付日前の照合日",IF(AND($AK169="",$AI169&lt;&gt;"","確認済み"),"受領前の照合",IF(AND($AI169="確認済み",$AK169=""),"照合済みで照合日なし",IF(AND($AI169="不備あり",$AR169=""),"不備ありで不備内容なし",IF(AND($L169&lt;&gt;"",$O169&lt;&gt;"",$R169&lt;&gt;"",$AT169="未着対応中"),"全票受領で未着対応中",IF($I169="不明・要確認","ルート不明",IF($J169="","保管場所なし",IF($Z169="","担当者なし",""))))))))))))),"")</f>
        <v/>
      </c>
      <c r="AU169" s="8" t="n"/>
    </row>
    <row r="170">
      <c r="A170" s="4">
        <f>IF($B170="","",ROW()-5)</f>
        <v/>
      </c>
      <c r="B170" s="5" t="n"/>
      <c r="C170" s="6" t="n"/>
      <c r="D170" s="5" t="n"/>
      <c r="E170" s="5" t="n"/>
      <c r="F170" s="5" t="n"/>
      <c r="G170" s="5" t="n"/>
      <c r="H170" s="5" t="n"/>
      <c r="I170" s="5" t="n"/>
      <c r="J170" s="5" t="n"/>
      <c r="K170" s="7">
        <f>IF($C170="","",IF($D170="特別管理",設定!$B$3,設定!$B$2)+$C170)</f>
        <v/>
      </c>
      <c r="L170" s="6" t="n"/>
      <c r="M170" s="7">
        <f>IF($L170="","",EDATE($L170,設定!$B$5*12))</f>
        <v/>
      </c>
      <c r="N170" s="7">
        <f>IF($C170="","",IF($D170="特別管理",設定!$B$3,設定!$B$2)+$C170)</f>
        <v/>
      </c>
      <c r="O170" s="6" t="n"/>
      <c r="P170" s="7">
        <f>IF($O170="","",EDATE($O170,設定!$B$5*12))</f>
        <v/>
      </c>
      <c r="Q170" s="7">
        <f>IF($C170="","",設定!$B$4+$C170)</f>
        <v/>
      </c>
      <c r="R170" s="6" t="n"/>
      <c r="S170" s="7">
        <f>IF($R170="","",EDATE($R170,設定!$B$5*12))</f>
        <v/>
      </c>
      <c r="T170" s="7">
        <f>IF($C170="","",EDATE($C170,設定!$B$5*12))</f>
        <v/>
      </c>
      <c r="U170" s="7">
        <f>IF(COUNT($M170,$P170,$S170,$T170)=0,"",MAX(IF($M170="",0,$M170),IF($P170="",0,$P170),IF($S170="",0,$S170),IF($T170="",0,$T170)))</f>
        <v/>
      </c>
      <c r="V170" s="6" t="n"/>
      <c r="W170" s="5" t="n"/>
      <c r="X170" s="7">
        <f>IF(AND($L170="",$K170&lt;&gt;"",設定!$B$10&gt;$K170),$K170+設定!$B$7,"")</f>
        <v/>
      </c>
      <c r="Y170" s="5" t="n"/>
      <c r="Z170" s="5" t="n"/>
      <c r="AA170" s="5" t="n"/>
      <c r="AB170" s="4">
        <f>IF(AH170=5,"完了",IF(AH170=4,"要確認：区分またはルート未設定",IF(AH170=3,IF(AND(設定!$B$10&gt;$K170,$L170=""),"B2票期限超過",IF(AND(設定!$B$10&gt;$N170,$O170=""),"D票期限超過","E票期限超過")),IF(AH170=2,IF(AND(設定!$B$11&gt;=$K170,$L170=""),"B2票期限間近",IF(AND(設定!$B$11&gt;=$N170,$O170=""),"D票期限間近","E票期限間近")),IF(AH170=1,"E票要確認","確認中")))))</f>
        <v/>
      </c>
      <c r="AC170" s="6" t="n"/>
      <c r="AD170" s="5" t="n"/>
      <c r="AE170" s="4">
        <f>IF($L170&lt;&gt;"","受領",IF($K170="","",IF(設定!$B$10&gt;$K170,"超過",IF(設定!$B$11&gt;=$K170,"間近","OK"))))</f>
        <v/>
      </c>
      <c r="AF170" s="4">
        <f>IF($O170&lt;&gt;"","受領",IF($N170="","",IF(設定!$B$10&gt;$N170,"超過",IF(設定!$B$11&gt;=$N170,"間近","OK"))))</f>
        <v/>
      </c>
      <c r="AG170" s="4">
        <f>IF($R170&lt;&gt;"","受領",IF($Q170="","",IF(設定!$B$10&gt;$Q170,"超過",IF(設定!$B$11&gt;=$Q170,"間近","OK"))))</f>
        <v/>
      </c>
      <c r="AH170" s="4">
        <f>IF($B170="",0,IF(($AA170="全票受領済み")+($L170&lt;&gt;"")*($O170&lt;&gt;"")*($R170&lt;&gt;""),5,IF(($D170="")+($I170="不明・要確認"),4,IF((設定!$B$10&gt;$K170)*($L170="")+(設定!$B$10&gt;$N170)*($O170="")+(設定!$B$10&gt;$Q170)*($R170=""),3,IF((設定!$B$11&gt;=$K170)*($L170="")+(設定!$B$11&gt;=$N170)*($O170="")+(設定!$B$11&gt;=$Q170)*($R170=""),2,IF($Q170="",1,0))))))</f>
        <v/>
      </c>
      <c r="AI170" s="8">
        <f>IFERROR(IF($AK170="","",$AK170+設定!$B$9),"")</f>
        <v/>
      </c>
      <c r="AJ170" s="4" t="n"/>
      <c r="AK170" s="7" t="n"/>
      <c r="AL170" s="4" t="n"/>
      <c r="AM170" s="4" t="n"/>
      <c r="AO170" s="8" t="n"/>
      <c r="AS170" s="8" t="n"/>
      <c r="AT170">
        <f>IFERROR(IF($B170="","",IF(COUNTIF($B$6:$B$305,$B170)&gt;1,"管理番号重複",IF(AND($C170="",OR($D170&lt;&gt;"",$L170&lt;&gt;"",$O170&lt;&gt;"",$R170&lt;&gt;"")),"交付日なしでデータあり",IF(OR(AND($L170&lt;&gt;"",$C170&lt;&gt;"",$L170&lt;$C170),AND($O170&lt;&gt;"",$C170&lt;&gt;"",$O170&lt;$C170),AND($R170&lt;&gt;"",$C170&lt;&gt;"",$R170&lt;$C170)),"交付日前の受領日",IF(OR(AND($L170&lt;&gt;"",$L170&gt;設定!$B$10),AND($O170&lt;&gt;"",$O170&gt;設定!$B$10),AND($R170&lt;&gt;"",$R170&gt;設定!$B$10)),"未来の受領日",IF(AND($AK170&lt;&gt;"",$C170&lt;&gt;"",$AK170&lt;$C170),"交付日前の照合日",IF(AND($AK170="",$AI170&lt;&gt;"","確認済み"),"受領前の照合",IF(AND($AI170="確認済み",$AK170=""),"照合済みで照合日なし",IF(AND($AI170="不備あり",$AR170=""),"不備ありで不備内容なし",IF(AND($L170&lt;&gt;"",$O170&lt;&gt;"",$R170&lt;&gt;"",$AT170="未着対応中"),"全票受領で未着対応中",IF($I170="不明・要確認","ルート不明",IF($J170="","保管場所なし",IF($Z170="","担当者なし",""))))))))))))),"")</f>
        <v/>
      </c>
      <c r="AU170" s="8" t="n"/>
    </row>
    <row r="171">
      <c r="A171" s="4">
        <f>IF($B171="","",ROW()-5)</f>
        <v/>
      </c>
      <c r="B171" s="5" t="n"/>
      <c r="C171" s="6" t="n"/>
      <c r="D171" s="5" t="n"/>
      <c r="E171" s="5" t="n"/>
      <c r="F171" s="5" t="n"/>
      <c r="G171" s="5" t="n"/>
      <c r="H171" s="5" t="n"/>
      <c r="I171" s="5" t="n"/>
      <c r="J171" s="5" t="n"/>
      <c r="K171" s="7">
        <f>IF($C171="","",IF($D171="特別管理",設定!$B$3,設定!$B$2)+$C171)</f>
        <v/>
      </c>
      <c r="L171" s="6" t="n"/>
      <c r="M171" s="7">
        <f>IF($L171="","",EDATE($L171,設定!$B$5*12))</f>
        <v/>
      </c>
      <c r="N171" s="7">
        <f>IF($C171="","",IF($D171="特別管理",設定!$B$3,設定!$B$2)+$C171)</f>
        <v/>
      </c>
      <c r="O171" s="6" t="n"/>
      <c r="P171" s="7">
        <f>IF($O171="","",EDATE($O171,設定!$B$5*12))</f>
        <v/>
      </c>
      <c r="Q171" s="7">
        <f>IF($C171="","",設定!$B$4+$C171)</f>
        <v/>
      </c>
      <c r="R171" s="6" t="n"/>
      <c r="S171" s="7">
        <f>IF($R171="","",EDATE($R171,設定!$B$5*12))</f>
        <v/>
      </c>
      <c r="T171" s="7">
        <f>IF($C171="","",EDATE($C171,設定!$B$5*12))</f>
        <v/>
      </c>
      <c r="U171" s="7">
        <f>IF(COUNT($M171,$P171,$S171,$T171)=0,"",MAX(IF($M171="",0,$M171),IF($P171="",0,$P171),IF($S171="",0,$S171),IF($T171="",0,$T171)))</f>
        <v/>
      </c>
      <c r="V171" s="6" t="n"/>
      <c r="W171" s="5" t="n"/>
      <c r="X171" s="7">
        <f>IF(AND($L171="",$K171&lt;&gt;"",設定!$B$10&gt;$K171),$K171+設定!$B$7,"")</f>
        <v/>
      </c>
      <c r="Y171" s="5" t="n"/>
      <c r="Z171" s="5" t="n"/>
      <c r="AA171" s="5" t="n"/>
      <c r="AB171" s="4">
        <f>IF(AH171=5,"完了",IF(AH171=4,"要確認：区分またはルート未設定",IF(AH171=3,IF(AND(設定!$B$10&gt;$K171,$L171=""),"B2票期限超過",IF(AND(設定!$B$10&gt;$N171,$O171=""),"D票期限超過","E票期限超過")),IF(AH171=2,IF(AND(設定!$B$11&gt;=$K171,$L171=""),"B2票期限間近",IF(AND(設定!$B$11&gt;=$N171,$O171=""),"D票期限間近","E票期限間近")),IF(AH171=1,"E票要確認","確認中")))))</f>
        <v/>
      </c>
      <c r="AC171" s="6" t="n"/>
      <c r="AD171" s="5" t="n"/>
      <c r="AE171" s="4">
        <f>IF($L171&lt;&gt;"","受領",IF($K171="","",IF(設定!$B$10&gt;$K171,"超過",IF(設定!$B$11&gt;=$K171,"間近","OK"))))</f>
        <v/>
      </c>
      <c r="AF171" s="4">
        <f>IF($O171&lt;&gt;"","受領",IF($N171="","",IF(設定!$B$10&gt;$N171,"超過",IF(設定!$B$11&gt;=$N171,"間近","OK"))))</f>
        <v/>
      </c>
      <c r="AG171" s="4">
        <f>IF($R171&lt;&gt;"","受領",IF($Q171="","",IF(設定!$B$10&gt;$Q171,"超過",IF(設定!$B$11&gt;=$Q171,"間近","OK"))))</f>
        <v/>
      </c>
      <c r="AH171" s="4">
        <f>IF($B171="",0,IF(($AA171="全票受領済み")+($L171&lt;&gt;"")*($O171&lt;&gt;"")*($R171&lt;&gt;""),5,IF(($D171="")+($I171="不明・要確認"),4,IF((設定!$B$10&gt;$K171)*($L171="")+(設定!$B$10&gt;$N171)*($O171="")+(設定!$B$10&gt;$Q171)*($R171=""),3,IF((設定!$B$11&gt;=$K171)*($L171="")+(設定!$B$11&gt;=$N171)*($O171="")+(設定!$B$11&gt;=$Q171)*($R171=""),2,IF($Q171="",1,0))))))</f>
        <v/>
      </c>
      <c r="AI171" s="8">
        <f>IFERROR(IF($AK171="","",$AK171+設定!$B$9),"")</f>
        <v/>
      </c>
      <c r="AJ171" s="4" t="n"/>
      <c r="AK171" s="7" t="n"/>
      <c r="AL171" s="4" t="n"/>
      <c r="AM171" s="4" t="n"/>
      <c r="AO171" s="8" t="n"/>
      <c r="AS171" s="8" t="n"/>
      <c r="AT171">
        <f>IFERROR(IF($B171="","",IF(COUNTIF($B$6:$B$305,$B171)&gt;1,"管理番号重複",IF(AND($C171="",OR($D171&lt;&gt;"",$L171&lt;&gt;"",$O171&lt;&gt;"",$R171&lt;&gt;"")),"交付日なしでデータあり",IF(OR(AND($L171&lt;&gt;"",$C171&lt;&gt;"",$L171&lt;$C171),AND($O171&lt;&gt;"",$C171&lt;&gt;"",$O171&lt;$C171),AND($R171&lt;&gt;"",$C171&lt;&gt;"",$R171&lt;$C171)),"交付日前の受領日",IF(OR(AND($L171&lt;&gt;"",$L171&gt;設定!$B$10),AND($O171&lt;&gt;"",$O171&gt;設定!$B$10),AND($R171&lt;&gt;"",$R171&gt;設定!$B$10)),"未来の受領日",IF(AND($AK171&lt;&gt;"",$C171&lt;&gt;"",$AK171&lt;$C171),"交付日前の照合日",IF(AND($AK171="",$AI171&lt;&gt;"","確認済み"),"受領前の照合",IF(AND($AI171="確認済み",$AK171=""),"照合済みで照合日なし",IF(AND($AI171="不備あり",$AR171=""),"不備ありで不備内容なし",IF(AND($L171&lt;&gt;"",$O171&lt;&gt;"",$R171&lt;&gt;"",$AT171="未着対応中"),"全票受領で未着対応中",IF($I171="不明・要確認","ルート不明",IF($J171="","保管場所なし",IF($Z171="","担当者なし",""))))))))))))),"")</f>
        <v/>
      </c>
      <c r="AU171" s="8" t="n"/>
    </row>
    <row r="172">
      <c r="A172" s="4">
        <f>IF($B172="","",ROW()-5)</f>
        <v/>
      </c>
      <c r="B172" s="5" t="n"/>
      <c r="C172" s="6" t="n"/>
      <c r="D172" s="5" t="n"/>
      <c r="E172" s="5" t="n"/>
      <c r="F172" s="5" t="n"/>
      <c r="G172" s="5" t="n"/>
      <c r="H172" s="5" t="n"/>
      <c r="I172" s="5" t="n"/>
      <c r="J172" s="5" t="n"/>
      <c r="K172" s="7">
        <f>IF($C172="","",IF($D172="特別管理",設定!$B$3,設定!$B$2)+$C172)</f>
        <v/>
      </c>
      <c r="L172" s="6" t="n"/>
      <c r="M172" s="7">
        <f>IF($L172="","",EDATE($L172,設定!$B$5*12))</f>
        <v/>
      </c>
      <c r="N172" s="7">
        <f>IF($C172="","",IF($D172="特別管理",設定!$B$3,設定!$B$2)+$C172)</f>
        <v/>
      </c>
      <c r="O172" s="6" t="n"/>
      <c r="P172" s="7">
        <f>IF($O172="","",EDATE($O172,設定!$B$5*12))</f>
        <v/>
      </c>
      <c r="Q172" s="7">
        <f>IF($C172="","",設定!$B$4+$C172)</f>
        <v/>
      </c>
      <c r="R172" s="6" t="n"/>
      <c r="S172" s="7">
        <f>IF($R172="","",EDATE($R172,設定!$B$5*12))</f>
        <v/>
      </c>
      <c r="T172" s="7">
        <f>IF($C172="","",EDATE($C172,設定!$B$5*12))</f>
        <v/>
      </c>
      <c r="U172" s="7">
        <f>IF(COUNT($M172,$P172,$S172,$T172)=0,"",MAX(IF($M172="",0,$M172),IF($P172="",0,$P172),IF($S172="",0,$S172),IF($T172="",0,$T172)))</f>
        <v/>
      </c>
      <c r="V172" s="6" t="n"/>
      <c r="W172" s="5" t="n"/>
      <c r="X172" s="7">
        <f>IF(AND($L172="",$K172&lt;&gt;"",設定!$B$10&gt;$K172),$K172+設定!$B$7,"")</f>
        <v/>
      </c>
      <c r="Y172" s="5" t="n"/>
      <c r="Z172" s="5" t="n"/>
      <c r="AA172" s="5" t="n"/>
      <c r="AB172" s="4">
        <f>IF(AH172=5,"完了",IF(AH172=4,"要確認：区分またはルート未設定",IF(AH172=3,IF(AND(設定!$B$10&gt;$K172,$L172=""),"B2票期限超過",IF(AND(設定!$B$10&gt;$N172,$O172=""),"D票期限超過","E票期限超過")),IF(AH172=2,IF(AND(設定!$B$11&gt;=$K172,$L172=""),"B2票期限間近",IF(AND(設定!$B$11&gt;=$N172,$O172=""),"D票期限間近","E票期限間近")),IF(AH172=1,"E票要確認","確認中")))))</f>
        <v/>
      </c>
      <c r="AC172" s="6" t="n"/>
      <c r="AD172" s="5" t="n"/>
      <c r="AE172" s="4">
        <f>IF($L172&lt;&gt;"","受領",IF($K172="","",IF(設定!$B$10&gt;$K172,"超過",IF(設定!$B$11&gt;=$K172,"間近","OK"))))</f>
        <v/>
      </c>
      <c r="AF172" s="4">
        <f>IF($O172&lt;&gt;"","受領",IF($N172="","",IF(設定!$B$10&gt;$N172,"超過",IF(設定!$B$11&gt;=$N172,"間近","OK"))))</f>
        <v/>
      </c>
      <c r="AG172" s="4">
        <f>IF($R172&lt;&gt;"","受領",IF($Q172="","",IF(設定!$B$10&gt;$Q172,"超過",IF(設定!$B$11&gt;=$Q172,"間近","OK"))))</f>
        <v/>
      </c>
      <c r="AH172" s="4">
        <f>IF($B172="",0,IF(($AA172="全票受領済み")+($L172&lt;&gt;"")*($O172&lt;&gt;"")*($R172&lt;&gt;""),5,IF(($D172="")+($I172="不明・要確認"),4,IF((設定!$B$10&gt;$K172)*($L172="")+(設定!$B$10&gt;$N172)*($O172="")+(設定!$B$10&gt;$Q172)*($R172=""),3,IF((設定!$B$11&gt;=$K172)*($L172="")+(設定!$B$11&gt;=$N172)*($O172="")+(設定!$B$11&gt;=$Q172)*($R172=""),2,IF($Q172="",1,0))))))</f>
        <v/>
      </c>
      <c r="AI172" s="8">
        <f>IFERROR(IF($AK172="","",$AK172+設定!$B$9),"")</f>
        <v/>
      </c>
      <c r="AJ172" s="4" t="n"/>
      <c r="AK172" s="7" t="n"/>
      <c r="AL172" s="4" t="n"/>
      <c r="AM172" s="4" t="n"/>
      <c r="AO172" s="8" t="n"/>
      <c r="AS172" s="8" t="n"/>
      <c r="AT172">
        <f>IFERROR(IF($B172="","",IF(COUNTIF($B$6:$B$305,$B172)&gt;1,"管理番号重複",IF(AND($C172="",OR($D172&lt;&gt;"",$L172&lt;&gt;"",$O172&lt;&gt;"",$R172&lt;&gt;"")),"交付日なしでデータあり",IF(OR(AND($L172&lt;&gt;"",$C172&lt;&gt;"",$L172&lt;$C172),AND($O172&lt;&gt;"",$C172&lt;&gt;"",$O172&lt;$C172),AND($R172&lt;&gt;"",$C172&lt;&gt;"",$R172&lt;$C172)),"交付日前の受領日",IF(OR(AND($L172&lt;&gt;"",$L172&gt;設定!$B$10),AND($O172&lt;&gt;"",$O172&gt;設定!$B$10),AND($R172&lt;&gt;"",$R172&gt;設定!$B$10)),"未来の受領日",IF(AND($AK172&lt;&gt;"",$C172&lt;&gt;"",$AK172&lt;$C172),"交付日前の照合日",IF(AND($AK172="",$AI172&lt;&gt;"","確認済み"),"受領前の照合",IF(AND($AI172="確認済み",$AK172=""),"照合済みで照合日なし",IF(AND($AI172="不備あり",$AR172=""),"不備ありで不備内容なし",IF(AND($L172&lt;&gt;"",$O172&lt;&gt;"",$R172&lt;&gt;"",$AT172="未着対応中"),"全票受領で未着対応中",IF($I172="不明・要確認","ルート不明",IF($J172="","保管場所なし",IF($Z172="","担当者なし",""))))))))))))),"")</f>
        <v/>
      </c>
      <c r="AU172" s="8" t="n"/>
    </row>
    <row r="173">
      <c r="A173" s="4">
        <f>IF($B173="","",ROW()-5)</f>
        <v/>
      </c>
      <c r="B173" s="5" t="n"/>
      <c r="C173" s="6" t="n"/>
      <c r="D173" s="5" t="n"/>
      <c r="E173" s="5" t="n"/>
      <c r="F173" s="5" t="n"/>
      <c r="G173" s="5" t="n"/>
      <c r="H173" s="5" t="n"/>
      <c r="I173" s="5" t="n"/>
      <c r="J173" s="5" t="n"/>
      <c r="K173" s="7">
        <f>IF($C173="","",IF($D173="特別管理",設定!$B$3,設定!$B$2)+$C173)</f>
        <v/>
      </c>
      <c r="L173" s="6" t="n"/>
      <c r="M173" s="7">
        <f>IF($L173="","",EDATE($L173,設定!$B$5*12))</f>
        <v/>
      </c>
      <c r="N173" s="7">
        <f>IF($C173="","",IF($D173="特別管理",設定!$B$3,設定!$B$2)+$C173)</f>
        <v/>
      </c>
      <c r="O173" s="6" t="n"/>
      <c r="P173" s="7">
        <f>IF($O173="","",EDATE($O173,設定!$B$5*12))</f>
        <v/>
      </c>
      <c r="Q173" s="7">
        <f>IF($C173="","",設定!$B$4+$C173)</f>
        <v/>
      </c>
      <c r="R173" s="6" t="n"/>
      <c r="S173" s="7">
        <f>IF($R173="","",EDATE($R173,設定!$B$5*12))</f>
        <v/>
      </c>
      <c r="T173" s="7">
        <f>IF($C173="","",EDATE($C173,設定!$B$5*12))</f>
        <v/>
      </c>
      <c r="U173" s="7">
        <f>IF(COUNT($M173,$P173,$S173,$T173)=0,"",MAX(IF($M173="",0,$M173),IF($P173="",0,$P173),IF($S173="",0,$S173),IF($T173="",0,$T173)))</f>
        <v/>
      </c>
      <c r="V173" s="6" t="n"/>
      <c r="W173" s="5" t="n"/>
      <c r="X173" s="7">
        <f>IF(AND($L173="",$K173&lt;&gt;"",設定!$B$10&gt;$K173),$K173+設定!$B$7,"")</f>
        <v/>
      </c>
      <c r="Y173" s="5" t="n"/>
      <c r="Z173" s="5" t="n"/>
      <c r="AA173" s="5" t="n"/>
      <c r="AB173" s="4">
        <f>IF(AH173=5,"完了",IF(AH173=4,"要確認：区分またはルート未設定",IF(AH173=3,IF(AND(設定!$B$10&gt;$K173,$L173=""),"B2票期限超過",IF(AND(設定!$B$10&gt;$N173,$O173=""),"D票期限超過","E票期限超過")),IF(AH173=2,IF(AND(設定!$B$11&gt;=$K173,$L173=""),"B2票期限間近",IF(AND(設定!$B$11&gt;=$N173,$O173=""),"D票期限間近","E票期限間近")),IF(AH173=1,"E票要確認","確認中")))))</f>
        <v/>
      </c>
      <c r="AC173" s="6" t="n"/>
      <c r="AD173" s="5" t="n"/>
      <c r="AE173" s="4">
        <f>IF($L173&lt;&gt;"","受領",IF($K173="","",IF(設定!$B$10&gt;$K173,"超過",IF(設定!$B$11&gt;=$K173,"間近","OK"))))</f>
        <v/>
      </c>
      <c r="AF173" s="4">
        <f>IF($O173&lt;&gt;"","受領",IF($N173="","",IF(設定!$B$10&gt;$N173,"超過",IF(設定!$B$11&gt;=$N173,"間近","OK"))))</f>
        <v/>
      </c>
      <c r="AG173" s="4">
        <f>IF($R173&lt;&gt;"","受領",IF($Q173="","",IF(設定!$B$10&gt;$Q173,"超過",IF(設定!$B$11&gt;=$Q173,"間近","OK"))))</f>
        <v/>
      </c>
      <c r="AH173" s="4">
        <f>IF($B173="",0,IF(($AA173="全票受領済み")+($L173&lt;&gt;"")*($O173&lt;&gt;"")*($R173&lt;&gt;""),5,IF(($D173="")+($I173="不明・要確認"),4,IF((設定!$B$10&gt;$K173)*($L173="")+(設定!$B$10&gt;$N173)*($O173="")+(設定!$B$10&gt;$Q173)*($R173=""),3,IF((設定!$B$11&gt;=$K173)*($L173="")+(設定!$B$11&gt;=$N173)*($O173="")+(設定!$B$11&gt;=$Q173)*($R173=""),2,IF($Q173="",1,0))))))</f>
        <v/>
      </c>
      <c r="AI173" s="8">
        <f>IFERROR(IF($AK173="","",$AK173+設定!$B$9),"")</f>
        <v/>
      </c>
      <c r="AJ173" s="4" t="n"/>
      <c r="AK173" s="7" t="n"/>
      <c r="AL173" s="4" t="n"/>
      <c r="AM173" s="4" t="n"/>
      <c r="AO173" s="8" t="n"/>
      <c r="AS173" s="8" t="n"/>
      <c r="AT173">
        <f>IFERROR(IF($B173="","",IF(COUNTIF($B$6:$B$305,$B173)&gt;1,"管理番号重複",IF(AND($C173="",OR($D173&lt;&gt;"",$L173&lt;&gt;"",$O173&lt;&gt;"",$R173&lt;&gt;"")),"交付日なしでデータあり",IF(OR(AND($L173&lt;&gt;"",$C173&lt;&gt;"",$L173&lt;$C173),AND($O173&lt;&gt;"",$C173&lt;&gt;"",$O173&lt;$C173),AND($R173&lt;&gt;"",$C173&lt;&gt;"",$R173&lt;$C173)),"交付日前の受領日",IF(OR(AND($L173&lt;&gt;"",$L173&gt;設定!$B$10),AND($O173&lt;&gt;"",$O173&gt;設定!$B$10),AND($R173&lt;&gt;"",$R173&gt;設定!$B$10)),"未来の受領日",IF(AND($AK173&lt;&gt;"",$C173&lt;&gt;"",$AK173&lt;$C173),"交付日前の照合日",IF(AND($AK173="",$AI173&lt;&gt;"","確認済み"),"受領前の照合",IF(AND($AI173="確認済み",$AK173=""),"照合済みで照合日なし",IF(AND($AI173="不備あり",$AR173=""),"不備ありで不備内容なし",IF(AND($L173&lt;&gt;"",$O173&lt;&gt;"",$R173&lt;&gt;"",$AT173="未着対応中"),"全票受領で未着対応中",IF($I173="不明・要確認","ルート不明",IF($J173="","保管場所なし",IF($Z173="","担当者なし",""))))))))))))),"")</f>
        <v/>
      </c>
      <c r="AU173" s="8" t="n"/>
    </row>
    <row r="174">
      <c r="A174" s="4">
        <f>IF($B174="","",ROW()-5)</f>
        <v/>
      </c>
      <c r="B174" s="5" t="n"/>
      <c r="C174" s="6" t="n"/>
      <c r="D174" s="5" t="n"/>
      <c r="E174" s="5" t="n"/>
      <c r="F174" s="5" t="n"/>
      <c r="G174" s="5" t="n"/>
      <c r="H174" s="5" t="n"/>
      <c r="I174" s="5" t="n"/>
      <c r="J174" s="5" t="n"/>
      <c r="K174" s="7">
        <f>IF($C174="","",IF($D174="特別管理",設定!$B$3,設定!$B$2)+$C174)</f>
        <v/>
      </c>
      <c r="L174" s="6" t="n"/>
      <c r="M174" s="7">
        <f>IF($L174="","",EDATE($L174,設定!$B$5*12))</f>
        <v/>
      </c>
      <c r="N174" s="7">
        <f>IF($C174="","",IF($D174="特別管理",設定!$B$3,設定!$B$2)+$C174)</f>
        <v/>
      </c>
      <c r="O174" s="6" t="n"/>
      <c r="P174" s="7">
        <f>IF($O174="","",EDATE($O174,設定!$B$5*12))</f>
        <v/>
      </c>
      <c r="Q174" s="7">
        <f>IF($C174="","",設定!$B$4+$C174)</f>
        <v/>
      </c>
      <c r="R174" s="6" t="n"/>
      <c r="S174" s="7">
        <f>IF($R174="","",EDATE($R174,設定!$B$5*12))</f>
        <v/>
      </c>
      <c r="T174" s="7">
        <f>IF($C174="","",EDATE($C174,設定!$B$5*12))</f>
        <v/>
      </c>
      <c r="U174" s="7">
        <f>IF(COUNT($M174,$P174,$S174,$T174)=0,"",MAX(IF($M174="",0,$M174),IF($P174="",0,$P174),IF($S174="",0,$S174),IF($T174="",0,$T174)))</f>
        <v/>
      </c>
      <c r="V174" s="6" t="n"/>
      <c r="W174" s="5" t="n"/>
      <c r="X174" s="7">
        <f>IF(AND($L174="",$K174&lt;&gt;"",設定!$B$10&gt;$K174),$K174+設定!$B$7,"")</f>
        <v/>
      </c>
      <c r="Y174" s="5" t="n"/>
      <c r="Z174" s="5" t="n"/>
      <c r="AA174" s="5" t="n"/>
      <c r="AB174" s="4">
        <f>IF(AH174=5,"完了",IF(AH174=4,"要確認：区分またはルート未設定",IF(AH174=3,IF(AND(設定!$B$10&gt;$K174,$L174=""),"B2票期限超過",IF(AND(設定!$B$10&gt;$N174,$O174=""),"D票期限超過","E票期限超過")),IF(AH174=2,IF(AND(設定!$B$11&gt;=$K174,$L174=""),"B2票期限間近",IF(AND(設定!$B$11&gt;=$N174,$O174=""),"D票期限間近","E票期限間近")),IF(AH174=1,"E票要確認","確認中")))))</f>
        <v/>
      </c>
      <c r="AC174" s="6" t="n"/>
      <c r="AD174" s="5" t="n"/>
      <c r="AE174" s="4">
        <f>IF($L174&lt;&gt;"","受領",IF($K174="","",IF(設定!$B$10&gt;$K174,"超過",IF(設定!$B$11&gt;=$K174,"間近","OK"))))</f>
        <v/>
      </c>
      <c r="AF174" s="4">
        <f>IF($O174&lt;&gt;"","受領",IF($N174="","",IF(設定!$B$10&gt;$N174,"超過",IF(設定!$B$11&gt;=$N174,"間近","OK"))))</f>
        <v/>
      </c>
      <c r="AG174" s="4">
        <f>IF($R174&lt;&gt;"","受領",IF($Q174="","",IF(設定!$B$10&gt;$Q174,"超過",IF(設定!$B$11&gt;=$Q174,"間近","OK"))))</f>
        <v/>
      </c>
      <c r="AH174" s="4">
        <f>IF($B174="",0,IF(($AA174="全票受領済み")+($L174&lt;&gt;"")*($O174&lt;&gt;"")*($R174&lt;&gt;""),5,IF(($D174="")+($I174="不明・要確認"),4,IF((設定!$B$10&gt;$K174)*($L174="")+(設定!$B$10&gt;$N174)*($O174="")+(設定!$B$10&gt;$Q174)*($R174=""),3,IF((設定!$B$11&gt;=$K174)*($L174="")+(設定!$B$11&gt;=$N174)*($O174="")+(設定!$B$11&gt;=$Q174)*($R174=""),2,IF($Q174="",1,0))))))</f>
        <v/>
      </c>
      <c r="AI174" s="8">
        <f>IFERROR(IF($AK174="","",$AK174+設定!$B$9),"")</f>
        <v/>
      </c>
      <c r="AJ174" s="4" t="n"/>
      <c r="AK174" s="7" t="n"/>
      <c r="AL174" s="4" t="n"/>
      <c r="AM174" s="4" t="n"/>
      <c r="AO174" s="8" t="n"/>
      <c r="AS174" s="8" t="n"/>
      <c r="AT174">
        <f>IFERROR(IF($B174="","",IF(COUNTIF($B$6:$B$305,$B174)&gt;1,"管理番号重複",IF(AND($C174="",OR($D174&lt;&gt;"",$L174&lt;&gt;"",$O174&lt;&gt;"",$R174&lt;&gt;"")),"交付日なしでデータあり",IF(OR(AND($L174&lt;&gt;"",$C174&lt;&gt;"",$L174&lt;$C174),AND($O174&lt;&gt;"",$C174&lt;&gt;"",$O174&lt;$C174),AND($R174&lt;&gt;"",$C174&lt;&gt;"",$R174&lt;$C174)),"交付日前の受領日",IF(OR(AND($L174&lt;&gt;"",$L174&gt;設定!$B$10),AND($O174&lt;&gt;"",$O174&gt;設定!$B$10),AND($R174&lt;&gt;"",$R174&gt;設定!$B$10)),"未来の受領日",IF(AND($AK174&lt;&gt;"",$C174&lt;&gt;"",$AK174&lt;$C174),"交付日前の照合日",IF(AND($AK174="",$AI174&lt;&gt;"","確認済み"),"受領前の照合",IF(AND($AI174="確認済み",$AK174=""),"照合済みで照合日なし",IF(AND($AI174="不備あり",$AR174=""),"不備ありで不備内容なし",IF(AND($L174&lt;&gt;"",$O174&lt;&gt;"",$R174&lt;&gt;"",$AT174="未着対応中"),"全票受領で未着対応中",IF($I174="不明・要確認","ルート不明",IF($J174="","保管場所なし",IF($Z174="","担当者なし",""))))))))))))),"")</f>
        <v/>
      </c>
      <c r="AU174" s="8" t="n"/>
    </row>
    <row r="175">
      <c r="A175" s="4">
        <f>IF($B175="","",ROW()-5)</f>
        <v/>
      </c>
      <c r="B175" s="5" t="n"/>
      <c r="C175" s="6" t="n"/>
      <c r="D175" s="5" t="n"/>
      <c r="E175" s="5" t="n"/>
      <c r="F175" s="5" t="n"/>
      <c r="G175" s="5" t="n"/>
      <c r="H175" s="5" t="n"/>
      <c r="I175" s="5" t="n"/>
      <c r="J175" s="5" t="n"/>
      <c r="K175" s="7">
        <f>IF($C175="","",IF($D175="特別管理",設定!$B$3,設定!$B$2)+$C175)</f>
        <v/>
      </c>
      <c r="L175" s="6" t="n"/>
      <c r="M175" s="7">
        <f>IF($L175="","",EDATE($L175,設定!$B$5*12))</f>
        <v/>
      </c>
      <c r="N175" s="7">
        <f>IF($C175="","",IF($D175="特別管理",設定!$B$3,設定!$B$2)+$C175)</f>
        <v/>
      </c>
      <c r="O175" s="6" t="n"/>
      <c r="P175" s="7">
        <f>IF($O175="","",EDATE($O175,設定!$B$5*12))</f>
        <v/>
      </c>
      <c r="Q175" s="7">
        <f>IF($C175="","",設定!$B$4+$C175)</f>
        <v/>
      </c>
      <c r="R175" s="6" t="n"/>
      <c r="S175" s="7">
        <f>IF($R175="","",EDATE($R175,設定!$B$5*12))</f>
        <v/>
      </c>
      <c r="T175" s="7">
        <f>IF($C175="","",EDATE($C175,設定!$B$5*12))</f>
        <v/>
      </c>
      <c r="U175" s="7">
        <f>IF(COUNT($M175,$P175,$S175,$T175)=0,"",MAX(IF($M175="",0,$M175),IF($P175="",0,$P175),IF($S175="",0,$S175),IF($T175="",0,$T175)))</f>
        <v/>
      </c>
      <c r="V175" s="6" t="n"/>
      <c r="W175" s="5" t="n"/>
      <c r="X175" s="7">
        <f>IF(AND($L175="",$K175&lt;&gt;"",設定!$B$10&gt;$K175),$K175+設定!$B$7,"")</f>
        <v/>
      </c>
      <c r="Y175" s="5" t="n"/>
      <c r="Z175" s="5" t="n"/>
      <c r="AA175" s="5" t="n"/>
      <c r="AB175" s="4">
        <f>IF(AH175=5,"完了",IF(AH175=4,"要確認：区分またはルート未設定",IF(AH175=3,IF(AND(設定!$B$10&gt;$K175,$L175=""),"B2票期限超過",IF(AND(設定!$B$10&gt;$N175,$O175=""),"D票期限超過","E票期限超過")),IF(AH175=2,IF(AND(設定!$B$11&gt;=$K175,$L175=""),"B2票期限間近",IF(AND(設定!$B$11&gt;=$N175,$O175=""),"D票期限間近","E票期限間近")),IF(AH175=1,"E票要確認","確認中")))))</f>
        <v/>
      </c>
      <c r="AC175" s="6" t="n"/>
      <c r="AD175" s="5" t="n"/>
      <c r="AE175" s="4">
        <f>IF($L175&lt;&gt;"","受領",IF($K175="","",IF(設定!$B$10&gt;$K175,"超過",IF(設定!$B$11&gt;=$K175,"間近","OK"))))</f>
        <v/>
      </c>
      <c r="AF175" s="4">
        <f>IF($O175&lt;&gt;"","受領",IF($N175="","",IF(設定!$B$10&gt;$N175,"超過",IF(設定!$B$11&gt;=$N175,"間近","OK"))))</f>
        <v/>
      </c>
      <c r="AG175" s="4">
        <f>IF($R175&lt;&gt;"","受領",IF($Q175="","",IF(設定!$B$10&gt;$Q175,"超過",IF(設定!$B$11&gt;=$Q175,"間近","OK"))))</f>
        <v/>
      </c>
      <c r="AH175" s="4">
        <f>IF($B175="",0,IF(($AA175="全票受領済み")+($L175&lt;&gt;"")*($O175&lt;&gt;"")*($R175&lt;&gt;""),5,IF(($D175="")+($I175="不明・要確認"),4,IF((設定!$B$10&gt;$K175)*($L175="")+(設定!$B$10&gt;$N175)*($O175="")+(設定!$B$10&gt;$Q175)*($R175=""),3,IF((設定!$B$11&gt;=$K175)*($L175="")+(設定!$B$11&gt;=$N175)*($O175="")+(設定!$B$11&gt;=$Q175)*($R175=""),2,IF($Q175="",1,0))))))</f>
        <v/>
      </c>
      <c r="AI175" s="8">
        <f>IFERROR(IF($AK175="","",$AK175+設定!$B$9),"")</f>
        <v/>
      </c>
      <c r="AJ175" s="4" t="n"/>
      <c r="AK175" s="7" t="n"/>
      <c r="AL175" s="4" t="n"/>
      <c r="AM175" s="4" t="n"/>
      <c r="AO175" s="8" t="n"/>
      <c r="AS175" s="8" t="n"/>
      <c r="AT175">
        <f>IFERROR(IF($B175="","",IF(COUNTIF($B$6:$B$305,$B175)&gt;1,"管理番号重複",IF(AND($C175="",OR($D175&lt;&gt;"",$L175&lt;&gt;"",$O175&lt;&gt;"",$R175&lt;&gt;"")),"交付日なしでデータあり",IF(OR(AND($L175&lt;&gt;"",$C175&lt;&gt;"",$L175&lt;$C175),AND($O175&lt;&gt;"",$C175&lt;&gt;"",$O175&lt;$C175),AND($R175&lt;&gt;"",$C175&lt;&gt;"",$R175&lt;$C175)),"交付日前の受領日",IF(OR(AND($L175&lt;&gt;"",$L175&gt;設定!$B$10),AND($O175&lt;&gt;"",$O175&gt;設定!$B$10),AND($R175&lt;&gt;"",$R175&gt;設定!$B$10)),"未来の受領日",IF(AND($AK175&lt;&gt;"",$C175&lt;&gt;"",$AK175&lt;$C175),"交付日前の照合日",IF(AND($AK175="",$AI175&lt;&gt;"","確認済み"),"受領前の照合",IF(AND($AI175="確認済み",$AK175=""),"照合済みで照合日なし",IF(AND($AI175="不備あり",$AR175=""),"不備ありで不備内容なし",IF(AND($L175&lt;&gt;"",$O175&lt;&gt;"",$R175&lt;&gt;"",$AT175="未着対応中"),"全票受領で未着対応中",IF($I175="不明・要確認","ルート不明",IF($J175="","保管場所なし",IF($Z175="","担当者なし",""))))))))))))),"")</f>
        <v/>
      </c>
      <c r="AU175" s="8" t="n"/>
    </row>
    <row r="176">
      <c r="A176" s="4">
        <f>IF($B176="","",ROW()-5)</f>
        <v/>
      </c>
      <c r="B176" s="5" t="n"/>
      <c r="C176" s="6" t="n"/>
      <c r="D176" s="5" t="n"/>
      <c r="E176" s="5" t="n"/>
      <c r="F176" s="5" t="n"/>
      <c r="G176" s="5" t="n"/>
      <c r="H176" s="5" t="n"/>
      <c r="I176" s="5" t="n"/>
      <c r="J176" s="5" t="n"/>
      <c r="K176" s="7">
        <f>IF($C176="","",IF($D176="特別管理",設定!$B$3,設定!$B$2)+$C176)</f>
        <v/>
      </c>
      <c r="L176" s="6" t="n"/>
      <c r="M176" s="7">
        <f>IF($L176="","",EDATE($L176,設定!$B$5*12))</f>
        <v/>
      </c>
      <c r="N176" s="7">
        <f>IF($C176="","",IF($D176="特別管理",設定!$B$3,設定!$B$2)+$C176)</f>
        <v/>
      </c>
      <c r="O176" s="6" t="n"/>
      <c r="P176" s="7">
        <f>IF($O176="","",EDATE($O176,設定!$B$5*12))</f>
        <v/>
      </c>
      <c r="Q176" s="7">
        <f>IF($C176="","",設定!$B$4+$C176)</f>
        <v/>
      </c>
      <c r="R176" s="6" t="n"/>
      <c r="S176" s="7">
        <f>IF($R176="","",EDATE($R176,設定!$B$5*12))</f>
        <v/>
      </c>
      <c r="T176" s="7">
        <f>IF($C176="","",EDATE($C176,設定!$B$5*12))</f>
        <v/>
      </c>
      <c r="U176" s="7">
        <f>IF(COUNT($M176,$P176,$S176,$T176)=0,"",MAX(IF($M176="",0,$M176),IF($P176="",0,$P176),IF($S176="",0,$S176),IF($T176="",0,$T176)))</f>
        <v/>
      </c>
      <c r="V176" s="6" t="n"/>
      <c r="W176" s="5" t="n"/>
      <c r="X176" s="7">
        <f>IF(AND($L176="",$K176&lt;&gt;"",設定!$B$10&gt;$K176),$K176+設定!$B$7,"")</f>
        <v/>
      </c>
      <c r="Y176" s="5" t="n"/>
      <c r="Z176" s="5" t="n"/>
      <c r="AA176" s="5" t="n"/>
      <c r="AB176" s="4">
        <f>IF(AH176=5,"完了",IF(AH176=4,"要確認：区分またはルート未設定",IF(AH176=3,IF(AND(設定!$B$10&gt;$K176,$L176=""),"B2票期限超過",IF(AND(設定!$B$10&gt;$N176,$O176=""),"D票期限超過","E票期限超過")),IF(AH176=2,IF(AND(設定!$B$11&gt;=$K176,$L176=""),"B2票期限間近",IF(AND(設定!$B$11&gt;=$N176,$O176=""),"D票期限間近","E票期限間近")),IF(AH176=1,"E票要確認","確認中")))))</f>
        <v/>
      </c>
      <c r="AC176" s="6" t="n"/>
      <c r="AD176" s="5" t="n"/>
      <c r="AE176" s="4">
        <f>IF($L176&lt;&gt;"","受領",IF($K176="","",IF(設定!$B$10&gt;$K176,"超過",IF(設定!$B$11&gt;=$K176,"間近","OK"))))</f>
        <v/>
      </c>
      <c r="AF176" s="4">
        <f>IF($O176&lt;&gt;"","受領",IF($N176="","",IF(設定!$B$10&gt;$N176,"超過",IF(設定!$B$11&gt;=$N176,"間近","OK"))))</f>
        <v/>
      </c>
      <c r="AG176" s="4">
        <f>IF($R176&lt;&gt;"","受領",IF($Q176="","",IF(設定!$B$10&gt;$Q176,"超過",IF(設定!$B$11&gt;=$Q176,"間近","OK"))))</f>
        <v/>
      </c>
      <c r="AH176" s="4">
        <f>IF($B176="",0,IF(($AA176="全票受領済み")+($L176&lt;&gt;"")*($O176&lt;&gt;"")*($R176&lt;&gt;""),5,IF(($D176="")+($I176="不明・要確認"),4,IF((設定!$B$10&gt;$K176)*($L176="")+(設定!$B$10&gt;$N176)*($O176="")+(設定!$B$10&gt;$Q176)*($R176=""),3,IF((設定!$B$11&gt;=$K176)*($L176="")+(設定!$B$11&gt;=$N176)*($O176="")+(設定!$B$11&gt;=$Q176)*($R176=""),2,IF($Q176="",1,0))))))</f>
        <v/>
      </c>
      <c r="AI176" s="8">
        <f>IFERROR(IF($AK176="","",$AK176+設定!$B$9),"")</f>
        <v/>
      </c>
      <c r="AJ176" s="4" t="n"/>
      <c r="AK176" s="7" t="n"/>
      <c r="AL176" s="4" t="n"/>
      <c r="AM176" s="4" t="n"/>
      <c r="AO176" s="8" t="n"/>
      <c r="AS176" s="8" t="n"/>
      <c r="AT176">
        <f>IFERROR(IF($B176="","",IF(COUNTIF($B$6:$B$305,$B176)&gt;1,"管理番号重複",IF(AND($C176="",OR($D176&lt;&gt;"",$L176&lt;&gt;"",$O176&lt;&gt;"",$R176&lt;&gt;"")),"交付日なしでデータあり",IF(OR(AND($L176&lt;&gt;"",$C176&lt;&gt;"",$L176&lt;$C176),AND($O176&lt;&gt;"",$C176&lt;&gt;"",$O176&lt;$C176),AND($R176&lt;&gt;"",$C176&lt;&gt;"",$R176&lt;$C176)),"交付日前の受領日",IF(OR(AND($L176&lt;&gt;"",$L176&gt;設定!$B$10),AND($O176&lt;&gt;"",$O176&gt;設定!$B$10),AND($R176&lt;&gt;"",$R176&gt;設定!$B$10)),"未来の受領日",IF(AND($AK176&lt;&gt;"",$C176&lt;&gt;"",$AK176&lt;$C176),"交付日前の照合日",IF(AND($AK176="",$AI176&lt;&gt;"","確認済み"),"受領前の照合",IF(AND($AI176="確認済み",$AK176=""),"照合済みで照合日なし",IF(AND($AI176="不備あり",$AR176=""),"不備ありで不備内容なし",IF(AND($L176&lt;&gt;"",$O176&lt;&gt;"",$R176&lt;&gt;"",$AT176="未着対応中"),"全票受領で未着対応中",IF($I176="不明・要確認","ルート不明",IF($J176="","保管場所なし",IF($Z176="","担当者なし",""))))))))))))),"")</f>
        <v/>
      </c>
      <c r="AU176" s="8" t="n"/>
    </row>
    <row r="177">
      <c r="A177" s="4">
        <f>IF($B177="","",ROW()-5)</f>
        <v/>
      </c>
      <c r="B177" s="5" t="n"/>
      <c r="C177" s="6" t="n"/>
      <c r="D177" s="5" t="n"/>
      <c r="E177" s="5" t="n"/>
      <c r="F177" s="5" t="n"/>
      <c r="G177" s="5" t="n"/>
      <c r="H177" s="5" t="n"/>
      <c r="I177" s="5" t="n"/>
      <c r="J177" s="5" t="n"/>
      <c r="K177" s="7">
        <f>IF($C177="","",IF($D177="特別管理",設定!$B$3,設定!$B$2)+$C177)</f>
        <v/>
      </c>
      <c r="L177" s="6" t="n"/>
      <c r="M177" s="7">
        <f>IF($L177="","",EDATE($L177,設定!$B$5*12))</f>
        <v/>
      </c>
      <c r="N177" s="7">
        <f>IF($C177="","",IF($D177="特別管理",設定!$B$3,設定!$B$2)+$C177)</f>
        <v/>
      </c>
      <c r="O177" s="6" t="n"/>
      <c r="P177" s="7">
        <f>IF($O177="","",EDATE($O177,設定!$B$5*12))</f>
        <v/>
      </c>
      <c r="Q177" s="7">
        <f>IF($C177="","",設定!$B$4+$C177)</f>
        <v/>
      </c>
      <c r="R177" s="6" t="n"/>
      <c r="S177" s="7">
        <f>IF($R177="","",EDATE($R177,設定!$B$5*12))</f>
        <v/>
      </c>
      <c r="T177" s="7">
        <f>IF($C177="","",EDATE($C177,設定!$B$5*12))</f>
        <v/>
      </c>
      <c r="U177" s="7">
        <f>IF(COUNT($M177,$P177,$S177,$T177)=0,"",MAX(IF($M177="",0,$M177),IF($P177="",0,$P177),IF($S177="",0,$S177),IF($T177="",0,$T177)))</f>
        <v/>
      </c>
      <c r="V177" s="6" t="n"/>
      <c r="W177" s="5" t="n"/>
      <c r="X177" s="7">
        <f>IF(AND($L177="",$K177&lt;&gt;"",設定!$B$10&gt;$K177),$K177+設定!$B$7,"")</f>
        <v/>
      </c>
      <c r="Y177" s="5" t="n"/>
      <c r="Z177" s="5" t="n"/>
      <c r="AA177" s="5" t="n"/>
      <c r="AB177" s="4">
        <f>IF(AH177=5,"完了",IF(AH177=4,"要確認：区分またはルート未設定",IF(AH177=3,IF(AND(設定!$B$10&gt;$K177,$L177=""),"B2票期限超過",IF(AND(設定!$B$10&gt;$N177,$O177=""),"D票期限超過","E票期限超過")),IF(AH177=2,IF(AND(設定!$B$11&gt;=$K177,$L177=""),"B2票期限間近",IF(AND(設定!$B$11&gt;=$N177,$O177=""),"D票期限間近","E票期限間近")),IF(AH177=1,"E票要確認","確認中")))))</f>
        <v/>
      </c>
      <c r="AC177" s="6" t="n"/>
      <c r="AD177" s="5" t="n"/>
      <c r="AE177" s="4">
        <f>IF($L177&lt;&gt;"","受領",IF($K177="","",IF(設定!$B$10&gt;$K177,"超過",IF(設定!$B$11&gt;=$K177,"間近","OK"))))</f>
        <v/>
      </c>
      <c r="AF177" s="4">
        <f>IF($O177&lt;&gt;"","受領",IF($N177="","",IF(設定!$B$10&gt;$N177,"超過",IF(設定!$B$11&gt;=$N177,"間近","OK"))))</f>
        <v/>
      </c>
      <c r="AG177" s="4">
        <f>IF($R177&lt;&gt;"","受領",IF($Q177="","",IF(設定!$B$10&gt;$Q177,"超過",IF(設定!$B$11&gt;=$Q177,"間近","OK"))))</f>
        <v/>
      </c>
      <c r="AH177" s="4">
        <f>IF($B177="",0,IF(($AA177="全票受領済み")+($L177&lt;&gt;"")*($O177&lt;&gt;"")*($R177&lt;&gt;""),5,IF(($D177="")+($I177="不明・要確認"),4,IF((設定!$B$10&gt;$K177)*($L177="")+(設定!$B$10&gt;$N177)*($O177="")+(設定!$B$10&gt;$Q177)*($R177=""),3,IF((設定!$B$11&gt;=$K177)*($L177="")+(設定!$B$11&gt;=$N177)*($O177="")+(設定!$B$11&gt;=$Q177)*($R177=""),2,IF($Q177="",1,0))))))</f>
        <v/>
      </c>
      <c r="AI177" s="8">
        <f>IFERROR(IF($AK177="","",$AK177+設定!$B$9),"")</f>
        <v/>
      </c>
      <c r="AJ177" s="4" t="n"/>
      <c r="AK177" s="7" t="n"/>
      <c r="AL177" s="4" t="n"/>
      <c r="AM177" s="4" t="n"/>
      <c r="AO177" s="8" t="n"/>
      <c r="AS177" s="8" t="n"/>
      <c r="AT177">
        <f>IFERROR(IF($B177="","",IF(COUNTIF($B$6:$B$305,$B177)&gt;1,"管理番号重複",IF(AND($C177="",OR($D177&lt;&gt;"",$L177&lt;&gt;"",$O177&lt;&gt;"",$R177&lt;&gt;"")),"交付日なしでデータあり",IF(OR(AND($L177&lt;&gt;"",$C177&lt;&gt;"",$L177&lt;$C177),AND($O177&lt;&gt;"",$C177&lt;&gt;"",$O177&lt;$C177),AND($R177&lt;&gt;"",$C177&lt;&gt;"",$R177&lt;$C177)),"交付日前の受領日",IF(OR(AND($L177&lt;&gt;"",$L177&gt;設定!$B$10),AND($O177&lt;&gt;"",$O177&gt;設定!$B$10),AND($R177&lt;&gt;"",$R177&gt;設定!$B$10)),"未来の受領日",IF(AND($AK177&lt;&gt;"",$C177&lt;&gt;"",$AK177&lt;$C177),"交付日前の照合日",IF(AND($AK177="",$AI177&lt;&gt;"","確認済み"),"受領前の照合",IF(AND($AI177="確認済み",$AK177=""),"照合済みで照合日なし",IF(AND($AI177="不備あり",$AR177=""),"不備ありで不備内容なし",IF(AND($L177&lt;&gt;"",$O177&lt;&gt;"",$R177&lt;&gt;"",$AT177="未着対応中"),"全票受領で未着対応中",IF($I177="不明・要確認","ルート不明",IF($J177="","保管場所なし",IF($Z177="","担当者なし",""))))))))))))),"")</f>
        <v/>
      </c>
      <c r="AU177" s="8" t="n"/>
    </row>
    <row r="178">
      <c r="A178" s="4">
        <f>IF($B178="","",ROW()-5)</f>
        <v/>
      </c>
      <c r="B178" s="5" t="n"/>
      <c r="C178" s="6" t="n"/>
      <c r="D178" s="5" t="n"/>
      <c r="E178" s="5" t="n"/>
      <c r="F178" s="5" t="n"/>
      <c r="G178" s="5" t="n"/>
      <c r="H178" s="5" t="n"/>
      <c r="I178" s="5" t="n"/>
      <c r="J178" s="5" t="n"/>
      <c r="K178" s="7">
        <f>IF($C178="","",IF($D178="特別管理",設定!$B$3,設定!$B$2)+$C178)</f>
        <v/>
      </c>
      <c r="L178" s="6" t="n"/>
      <c r="M178" s="7">
        <f>IF($L178="","",EDATE($L178,設定!$B$5*12))</f>
        <v/>
      </c>
      <c r="N178" s="7">
        <f>IF($C178="","",IF($D178="特別管理",設定!$B$3,設定!$B$2)+$C178)</f>
        <v/>
      </c>
      <c r="O178" s="6" t="n"/>
      <c r="P178" s="7">
        <f>IF($O178="","",EDATE($O178,設定!$B$5*12))</f>
        <v/>
      </c>
      <c r="Q178" s="7">
        <f>IF($C178="","",設定!$B$4+$C178)</f>
        <v/>
      </c>
      <c r="R178" s="6" t="n"/>
      <c r="S178" s="7">
        <f>IF($R178="","",EDATE($R178,設定!$B$5*12))</f>
        <v/>
      </c>
      <c r="T178" s="7">
        <f>IF($C178="","",EDATE($C178,設定!$B$5*12))</f>
        <v/>
      </c>
      <c r="U178" s="7">
        <f>IF(COUNT($M178,$P178,$S178,$T178)=0,"",MAX(IF($M178="",0,$M178),IF($P178="",0,$P178),IF($S178="",0,$S178),IF($T178="",0,$T178)))</f>
        <v/>
      </c>
      <c r="V178" s="6" t="n"/>
      <c r="W178" s="5" t="n"/>
      <c r="X178" s="7">
        <f>IF(AND($L178="",$K178&lt;&gt;"",設定!$B$10&gt;$K178),$K178+設定!$B$7,"")</f>
        <v/>
      </c>
      <c r="Y178" s="5" t="n"/>
      <c r="Z178" s="5" t="n"/>
      <c r="AA178" s="5" t="n"/>
      <c r="AB178" s="4">
        <f>IF(AH178=5,"完了",IF(AH178=4,"要確認：区分またはルート未設定",IF(AH178=3,IF(AND(設定!$B$10&gt;$K178,$L178=""),"B2票期限超過",IF(AND(設定!$B$10&gt;$N178,$O178=""),"D票期限超過","E票期限超過")),IF(AH178=2,IF(AND(設定!$B$11&gt;=$K178,$L178=""),"B2票期限間近",IF(AND(設定!$B$11&gt;=$N178,$O178=""),"D票期限間近","E票期限間近")),IF(AH178=1,"E票要確認","確認中")))))</f>
        <v/>
      </c>
      <c r="AC178" s="6" t="n"/>
      <c r="AD178" s="5" t="n"/>
      <c r="AE178" s="4">
        <f>IF($L178&lt;&gt;"","受領",IF($K178="","",IF(設定!$B$10&gt;$K178,"超過",IF(設定!$B$11&gt;=$K178,"間近","OK"))))</f>
        <v/>
      </c>
      <c r="AF178" s="4">
        <f>IF($O178&lt;&gt;"","受領",IF($N178="","",IF(設定!$B$10&gt;$N178,"超過",IF(設定!$B$11&gt;=$N178,"間近","OK"))))</f>
        <v/>
      </c>
      <c r="AG178" s="4">
        <f>IF($R178&lt;&gt;"","受領",IF($Q178="","",IF(設定!$B$10&gt;$Q178,"超過",IF(設定!$B$11&gt;=$Q178,"間近","OK"))))</f>
        <v/>
      </c>
      <c r="AH178" s="4">
        <f>IF($B178="",0,IF(($AA178="全票受領済み")+($L178&lt;&gt;"")*($O178&lt;&gt;"")*($R178&lt;&gt;""),5,IF(($D178="")+($I178="不明・要確認"),4,IF((設定!$B$10&gt;$K178)*($L178="")+(設定!$B$10&gt;$N178)*($O178="")+(設定!$B$10&gt;$Q178)*($R178=""),3,IF((設定!$B$11&gt;=$K178)*($L178="")+(設定!$B$11&gt;=$N178)*($O178="")+(設定!$B$11&gt;=$Q178)*($R178=""),2,IF($Q178="",1,0))))))</f>
        <v/>
      </c>
      <c r="AI178" s="8">
        <f>IFERROR(IF($AK178="","",$AK178+設定!$B$9),"")</f>
        <v/>
      </c>
      <c r="AJ178" s="4" t="n"/>
      <c r="AK178" s="7" t="n"/>
      <c r="AL178" s="4" t="n"/>
      <c r="AM178" s="4" t="n"/>
      <c r="AO178" s="8" t="n"/>
      <c r="AS178" s="8" t="n"/>
      <c r="AT178">
        <f>IFERROR(IF($B178="","",IF(COUNTIF($B$6:$B$305,$B178)&gt;1,"管理番号重複",IF(AND($C178="",OR($D178&lt;&gt;"",$L178&lt;&gt;"",$O178&lt;&gt;"",$R178&lt;&gt;"")),"交付日なしでデータあり",IF(OR(AND($L178&lt;&gt;"",$C178&lt;&gt;"",$L178&lt;$C178),AND($O178&lt;&gt;"",$C178&lt;&gt;"",$O178&lt;$C178),AND($R178&lt;&gt;"",$C178&lt;&gt;"",$R178&lt;$C178)),"交付日前の受領日",IF(OR(AND($L178&lt;&gt;"",$L178&gt;設定!$B$10),AND($O178&lt;&gt;"",$O178&gt;設定!$B$10),AND($R178&lt;&gt;"",$R178&gt;設定!$B$10)),"未来の受領日",IF(AND($AK178&lt;&gt;"",$C178&lt;&gt;"",$AK178&lt;$C178),"交付日前の照合日",IF(AND($AK178="",$AI178&lt;&gt;"","確認済み"),"受領前の照合",IF(AND($AI178="確認済み",$AK178=""),"照合済みで照合日なし",IF(AND($AI178="不備あり",$AR178=""),"不備ありで不備内容なし",IF(AND($L178&lt;&gt;"",$O178&lt;&gt;"",$R178&lt;&gt;"",$AT178="未着対応中"),"全票受領で未着対応中",IF($I178="不明・要確認","ルート不明",IF($J178="","保管場所なし",IF($Z178="","担当者なし",""))))))))))))),"")</f>
        <v/>
      </c>
      <c r="AU178" s="8" t="n"/>
    </row>
    <row r="179">
      <c r="A179" s="4">
        <f>IF($B179="","",ROW()-5)</f>
        <v/>
      </c>
      <c r="B179" s="5" t="n"/>
      <c r="C179" s="6" t="n"/>
      <c r="D179" s="5" t="n"/>
      <c r="E179" s="5" t="n"/>
      <c r="F179" s="5" t="n"/>
      <c r="G179" s="5" t="n"/>
      <c r="H179" s="5" t="n"/>
      <c r="I179" s="5" t="n"/>
      <c r="J179" s="5" t="n"/>
      <c r="K179" s="7">
        <f>IF($C179="","",IF($D179="特別管理",設定!$B$3,設定!$B$2)+$C179)</f>
        <v/>
      </c>
      <c r="L179" s="6" t="n"/>
      <c r="M179" s="7">
        <f>IF($L179="","",EDATE($L179,設定!$B$5*12))</f>
        <v/>
      </c>
      <c r="N179" s="7">
        <f>IF($C179="","",IF($D179="特別管理",設定!$B$3,設定!$B$2)+$C179)</f>
        <v/>
      </c>
      <c r="O179" s="6" t="n"/>
      <c r="P179" s="7">
        <f>IF($O179="","",EDATE($O179,設定!$B$5*12))</f>
        <v/>
      </c>
      <c r="Q179" s="7">
        <f>IF($C179="","",設定!$B$4+$C179)</f>
        <v/>
      </c>
      <c r="R179" s="6" t="n"/>
      <c r="S179" s="7">
        <f>IF($R179="","",EDATE($R179,設定!$B$5*12))</f>
        <v/>
      </c>
      <c r="T179" s="7">
        <f>IF($C179="","",EDATE($C179,設定!$B$5*12))</f>
        <v/>
      </c>
      <c r="U179" s="7">
        <f>IF(COUNT($M179,$P179,$S179,$T179)=0,"",MAX(IF($M179="",0,$M179),IF($P179="",0,$P179),IF($S179="",0,$S179),IF($T179="",0,$T179)))</f>
        <v/>
      </c>
      <c r="V179" s="6" t="n"/>
      <c r="W179" s="5" t="n"/>
      <c r="X179" s="7">
        <f>IF(AND($L179="",$K179&lt;&gt;"",設定!$B$10&gt;$K179),$K179+設定!$B$7,"")</f>
        <v/>
      </c>
      <c r="Y179" s="5" t="n"/>
      <c r="Z179" s="5" t="n"/>
      <c r="AA179" s="5" t="n"/>
      <c r="AB179" s="4">
        <f>IF(AH179=5,"完了",IF(AH179=4,"要確認：区分またはルート未設定",IF(AH179=3,IF(AND(設定!$B$10&gt;$K179,$L179=""),"B2票期限超過",IF(AND(設定!$B$10&gt;$N179,$O179=""),"D票期限超過","E票期限超過")),IF(AH179=2,IF(AND(設定!$B$11&gt;=$K179,$L179=""),"B2票期限間近",IF(AND(設定!$B$11&gt;=$N179,$O179=""),"D票期限間近","E票期限間近")),IF(AH179=1,"E票要確認","確認中")))))</f>
        <v/>
      </c>
      <c r="AC179" s="6" t="n"/>
      <c r="AD179" s="5" t="n"/>
      <c r="AE179" s="4">
        <f>IF($L179&lt;&gt;"","受領",IF($K179="","",IF(設定!$B$10&gt;$K179,"超過",IF(設定!$B$11&gt;=$K179,"間近","OK"))))</f>
        <v/>
      </c>
      <c r="AF179" s="4">
        <f>IF($O179&lt;&gt;"","受領",IF($N179="","",IF(設定!$B$10&gt;$N179,"超過",IF(設定!$B$11&gt;=$N179,"間近","OK"))))</f>
        <v/>
      </c>
      <c r="AG179" s="4">
        <f>IF($R179&lt;&gt;"","受領",IF($Q179="","",IF(設定!$B$10&gt;$Q179,"超過",IF(設定!$B$11&gt;=$Q179,"間近","OK"))))</f>
        <v/>
      </c>
      <c r="AH179" s="4">
        <f>IF($B179="",0,IF(($AA179="全票受領済み")+($L179&lt;&gt;"")*($O179&lt;&gt;"")*($R179&lt;&gt;""),5,IF(($D179="")+($I179="不明・要確認"),4,IF((設定!$B$10&gt;$K179)*($L179="")+(設定!$B$10&gt;$N179)*($O179="")+(設定!$B$10&gt;$Q179)*($R179=""),3,IF((設定!$B$11&gt;=$K179)*($L179="")+(設定!$B$11&gt;=$N179)*($O179="")+(設定!$B$11&gt;=$Q179)*($R179=""),2,IF($Q179="",1,0))))))</f>
        <v/>
      </c>
      <c r="AI179" s="8">
        <f>IFERROR(IF($AK179="","",$AK179+設定!$B$9),"")</f>
        <v/>
      </c>
      <c r="AJ179" s="4" t="n"/>
      <c r="AK179" s="7" t="n"/>
      <c r="AL179" s="4" t="n"/>
      <c r="AM179" s="4" t="n"/>
      <c r="AO179" s="8" t="n"/>
      <c r="AS179" s="8" t="n"/>
      <c r="AT179">
        <f>IFERROR(IF($B179="","",IF(COUNTIF($B$6:$B$305,$B179)&gt;1,"管理番号重複",IF(AND($C179="",OR($D179&lt;&gt;"",$L179&lt;&gt;"",$O179&lt;&gt;"",$R179&lt;&gt;"")),"交付日なしでデータあり",IF(OR(AND($L179&lt;&gt;"",$C179&lt;&gt;"",$L179&lt;$C179),AND($O179&lt;&gt;"",$C179&lt;&gt;"",$O179&lt;$C179),AND($R179&lt;&gt;"",$C179&lt;&gt;"",$R179&lt;$C179)),"交付日前の受領日",IF(OR(AND($L179&lt;&gt;"",$L179&gt;設定!$B$10),AND($O179&lt;&gt;"",$O179&gt;設定!$B$10),AND($R179&lt;&gt;"",$R179&gt;設定!$B$10)),"未来の受領日",IF(AND($AK179&lt;&gt;"",$C179&lt;&gt;"",$AK179&lt;$C179),"交付日前の照合日",IF(AND($AK179="",$AI179&lt;&gt;"","確認済み"),"受領前の照合",IF(AND($AI179="確認済み",$AK179=""),"照合済みで照合日なし",IF(AND($AI179="不備あり",$AR179=""),"不備ありで不備内容なし",IF(AND($L179&lt;&gt;"",$O179&lt;&gt;"",$R179&lt;&gt;"",$AT179="未着対応中"),"全票受領で未着対応中",IF($I179="不明・要確認","ルート不明",IF($J179="","保管場所なし",IF($Z179="","担当者なし",""))))))))))))),"")</f>
        <v/>
      </c>
      <c r="AU179" s="8" t="n"/>
    </row>
    <row r="180">
      <c r="A180" s="4">
        <f>IF($B180="","",ROW()-5)</f>
        <v/>
      </c>
      <c r="B180" s="5" t="n"/>
      <c r="C180" s="6" t="n"/>
      <c r="D180" s="5" t="n"/>
      <c r="E180" s="5" t="n"/>
      <c r="F180" s="5" t="n"/>
      <c r="G180" s="5" t="n"/>
      <c r="H180" s="5" t="n"/>
      <c r="I180" s="5" t="n"/>
      <c r="J180" s="5" t="n"/>
      <c r="K180" s="7">
        <f>IF($C180="","",IF($D180="特別管理",設定!$B$3,設定!$B$2)+$C180)</f>
        <v/>
      </c>
      <c r="L180" s="6" t="n"/>
      <c r="M180" s="7">
        <f>IF($L180="","",EDATE($L180,設定!$B$5*12))</f>
        <v/>
      </c>
      <c r="N180" s="7">
        <f>IF($C180="","",IF($D180="特別管理",設定!$B$3,設定!$B$2)+$C180)</f>
        <v/>
      </c>
      <c r="O180" s="6" t="n"/>
      <c r="P180" s="7">
        <f>IF($O180="","",EDATE($O180,設定!$B$5*12))</f>
        <v/>
      </c>
      <c r="Q180" s="7">
        <f>IF($C180="","",設定!$B$4+$C180)</f>
        <v/>
      </c>
      <c r="R180" s="6" t="n"/>
      <c r="S180" s="7">
        <f>IF($R180="","",EDATE($R180,設定!$B$5*12))</f>
        <v/>
      </c>
      <c r="T180" s="7">
        <f>IF($C180="","",EDATE($C180,設定!$B$5*12))</f>
        <v/>
      </c>
      <c r="U180" s="7">
        <f>IF(COUNT($M180,$P180,$S180,$T180)=0,"",MAX(IF($M180="",0,$M180),IF($P180="",0,$P180),IF($S180="",0,$S180),IF($T180="",0,$T180)))</f>
        <v/>
      </c>
      <c r="V180" s="6" t="n"/>
      <c r="W180" s="5" t="n"/>
      <c r="X180" s="7">
        <f>IF(AND($L180="",$K180&lt;&gt;"",設定!$B$10&gt;$K180),$K180+設定!$B$7,"")</f>
        <v/>
      </c>
      <c r="Y180" s="5" t="n"/>
      <c r="Z180" s="5" t="n"/>
      <c r="AA180" s="5" t="n"/>
      <c r="AB180" s="4">
        <f>IF(AH180=5,"完了",IF(AH180=4,"要確認：区分またはルート未設定",IF(AH180=3,IF(AND(設定!$B$10&gt;$K180,$L180=""),"B2票期限超過",IF(AND(設定!$B$10&gt;$N180,$O180=""),"D票期限超過","E票期限超過")),IF(AH180=2,IF(AND(設定!$B$11&gt;=$K180,$L180=""),"B2票期限間近",IF(AND(設定!$B$11&gt;=$N180,$O180=""),"D票期限間近","E票期限間近")),IF(AH180=1,"E票要確認","確認中")))))</f>
        <v/>
      </c>
      <c r="AC180" s="6" t="n"/>
      <c r="AD180" s="5" t="n"/>
      <c r="AE180" s="4">
        <f>IF($L180&lt;&gt;"","受領",IF($K180="","",IF(設定!$B$10&gt;$K180,"超過",IF(設定!$B$11&gt;=$K180,"間近","OK"))))</f>
        <v/>
      </c>
      <c r="AF180" s="4">
        <f>IF($O180&lt;&gt;"","受領",IF($N180="","",IF(設定!$B$10&gt;$N180,"超過",IF(設定!$B$11&gt;=$N180,"間近","OK"))))</f>
        <v/>
      </c>
      <c r="AG180" s="4">
        <f>IF($R180&lt;&gt;"","受領",IF($Q180="","",IF(設定!$B$10&gt;$Q180,"超過",IF(設定!$B$11&gt;=$Q180,"間近","OK"))))</f>
        <v/>
      </c>
      <c r="AH180" s="4">
        <f>IF($B180="",0,IF(($AA180="全票受領済み")+($L180&lt;&gt;"")*($O180&lt;&gt;"")*($R180&lt;&gt;""),5,IF(($D180="")+($I180="不明・要確認"),4,IF((設定!$B$10&gt;$K180)*($L180="")+(設定!$B$10&gt;$N180)*($O180="")+(設定!$B$10&gt;$Q180)*($R180=""),3,IF((設定!$B$11&gt;=$K180)*($L180="")+(設定!$B$11&gt;=$N180)*($O180="")+(設定!$B$11&gt;=$Q180)*($R180=""),2,IF($Q180="",1,0))))))</f>
        <v/>
      </c>
      <c r="AI180" s="8">
        <f>IFERROR(IF($AK180="","",$AK180+設定!$B$9),"")</f>
        <v/>
      </c>
      <c r="AJ180" s="4" t="n"/>
      <c r="AK180" s="7" t="n"/>
      <c r="AL180" s="4" t="n"/>
      <c r="AM180" s="4" t="n"/>
      <c r="AO180" s="8" t="n"/>
      <c r="AS180" s="8" t="n"/>
      <c r="AT180">
        <f>IFERROR(IF($B180="","",IF(COUNTIF($B$6:$B$305,$B180)&gt;1,"管理番号重複",IF(AND($C180="",OR($D180&lt;&gt;"",$L180&lt;&gt;"",$O180&lt;&gt;"",$R180&lt;&gt;"")),"交付日なしでデータあり",IF(OR(AND($L180&lt;&gt;"",$C180&lt;&gt;"",$L180&lt;$C180),AND($O180&lt;&gt;"",$C180&lt;&gt;"",$O180&lt;$C180),AND($R180&lt;&gt;"",$C180&lt;&gt;"",$R180&lt;$C180)),"交付日前の受領日",IF(OR(AND($L180&lt;&gt;"",$L180&gt;設定!$B$10),AND($O180&lt;&gt;"",$O180&gt;設定!$B$10),AND($R180&lt;&gt;"",$R180&gt;設定!$B$10)),"未来の受領日",IF(AND($AK180&lt;&gt;"",$C180&lt;&gt;"",$AK180&lt;$C180),"交付日前の照合日",IF(AND($AK180="",$AI180&lt;&gt;"","確認済み"),"受領前の照合",IF(AND($AI180="確認済み",$AK180=""),"照合済みで照合日なし",IF(AND($AI180="不備あり",$AR180=""),"不備ありで不備内容なし",IF(AND($L180&lt;&gt;"",$O180&lt;&gt;"",$R180&lt;&gt;"",$AT180="未着対応中"),"全票受領で未着対応中",IF($I180="不明・要確認","ルート不明",IF($J180="","保管場所なし",IF($Z180="","担当者なし",""))))))))))))),"")</f>
        <v/>
      </c>
      <c r="AU180" s="8" t="n"/>
    </row>
    <row r="181">
      <c r="A181" s="4">
        <f>IF($B181="","",ROW()-5)</f>
        <v/>
      </c>
      <c r="B181" s="5" t="n"/>
      <c r="C181" s="6" t="n"/>
      <c r="D181" s="5" t="n"/>
      <c r="E181" s="5" t="n"/>
      <c r="F181" s="5" t="n"/>
      <c r="G181" s="5" t="n"/>
      <c r="H181" s="5" t="n"/>
      <c r="I181" s="5" t="n"/>
      <c r="J181" s="5" t="n"/>
      <c r="K181" s="7">
        <f>IF($C181="","",IF($D181="特別管理",設定!$B$3,設定!$B$2)+$C181)</f>
        <v/>
      </c>
      <c r="L181" s="6" t="n"/>
      <c r="M181" s="7">
        <f>IF($L181="","",EDATE($L181,設定!$B$5*12))</f>
        <v/>
      </c>
      <c r="N181" s="7">
        <f>IF($C181="","",IF($D181="特別管理",設定!$B$3,設定!$B$2)+$C181)</f>
        <v/>
      </c>
      <c r="O181" s="6" t="n"/>
      <c r="P181" s="7">
        <f>IF($O181="","",EDATE($O181,設定!$B$5*12))</f>
        <v/>
      </c>
      <c r="Q181" s="7">
        <f>IF($C181="","",設定!$B$4+$C181)</f>
        <v/>
      </c>
      <c r="R181" s="6" t="n"/>
      <c r="S181" s="7">
        <f>IF($R181="","",EDATE($R181,設定!$B$5*12))</f>
        <v/>
      </c>
      <c r="T181" s="7">
        <f>IF($C181="","",EDATE($C181,設定!$B$5*12))</f>
        <v/>
      </c>
      <c r="U181" s="7">
        <f>IF(COUNT($M181,$P181,$S181,$T181)=0,"",MAX(IF($M181="",0,$M181),IF($P181="",0,$P181),IF($S181="",0,$S181),IF($T181="",0,$T181)))</f>
        <v/>
      </c>
      <c r="V181" s="6" t="n"/>
      <c r="W181" s="5" t="n"/>
      <c r="X181" s="7">
        <f>IF(AND($L181="",$K181&lt;&gt;"",設定!$B$10&gt;$K181),$K181+設定!$B$7,"")</f>
        <v/>
      </c>
      <c r="Y181" s="5" t="n"/>
      <c r="Z181" s="5" t="n"/>
      <c r="AA181" s="5" t="n"/>
      <c r="AB181" s="4">
        <f>IF(AH181=5,"完了",IF(AH181=4,"要確認：区分またはルート未設定",IF(AH181=3,IF(AND(設定!$B$10&gt;$K181,$L181=""),"B2票期限超過",IF(AND(設定!$B$10&gt;$N181,$O181=""),"D票期限超過","E票期限超過")),IF(AH181=2,IF(AND(設定!$B$11&gt;=$K181,$L181=""),"B2票期限間近",IF(AND(設定!$B$11&gt;=$N181,$O181=""),"D票期限間近","E票期限間近")),IF(AH181=1,"E票要確認","確認中")))))</f>
        <v/>
      </c>
      <c r="AC181" s="6" t="n"/>
      <c r="AD181" s="5" t="n"/>
      <c r="AE181" s="4">
        <f>IF($L181&lt;&gt;"","受領",IF($K181="","",IF(設定!$B$10&gt;$K181,"超過",IF(設定!$B$11&gt;=$K181,"間近","OK"))))</f>
        <v/>
      </c>
      <c r="AF181" s="4">
        <f>IF($O181&lt;&gt;"","受領",IF($N181="","",IF(設定!$B$10&gt;$N181,"超過",IF(設定!$B$11&gt;=$N181,"間近","OK"))))</f>
        <v/>
      </c>
      <c r="AG181" s="4">
        <f>IF($R181&lt;&gt;"","受領",IF($Q181="","",IF(設定!$B$10&gt;$Q181,"超過",IF(設定!$B$11&gt;=$Q181,"間近","OK"))))</f>
        <v/>
      </c>
      <c r="AH181" s="4">
        <f>IF($B181="",0,IF(($AA181="全票受領済み")+($L181&lt;&gt;"")*($O181&lt;&gt;"")*($R181&lt;&gt;""),5,IF(($D181="")+($I181="不明・要確認"),4,IF((設定!$B$10&gt;$K181)*($L181="")+(設定!$B$10&gt;$N181)*($O181="")+(設定!$B$10&gt;$Q181)*($R181=""),3,IF((設定!$B$11&gt;=$K181)*($L181="")+(設定!$B$11&gt;=$N181)*($O181="")+(設定!$B$11&gt;=$Q181)*($R181=""),2,IF($Q181="",1,0))))))</f>
        <v/>
      </c>
      <c r="AI181" s="8">
        <f>IFERROR(IF($AK181="","",$AK181+設定!$B$9),"")</f>
        <v/>
      </c>
      <c r="AJ181" s="4" t="n"/>
      <c r="AK181" s="7" t="n"/>
      <c r="AL181" s="4" t="n"/>
      <c r="AM181" s="4" t="n"/>
      <c r="AO181" s="8" t="n"/>
      <c r="AS181" s="8" t="n"/>
      <c r="AT181">
        <f>IFERROR(IF($B181="","",IF(COUNTIF($B$6:$B$305,$B181)&gt;1,"管理番号重複",IF(AND($C181="",OR($D181&lt;&gt;"",$L181&lt;&gt;"",$O181&lt;&gt;"",$R181&lt;&gt;"")),"交付日なしでデータあり",IF(OR(AND($L181&lt;&gt;"",$C181&lt;&gt;"",$L181&lt;$C181),AND($O181&lt;&gt;"",$C181&lt;&gt;"",$O181&lt;$C181),AND($R181&lt;&gt;"",$C181&lt;&gt;"",$R181&lt;$C181)),"交付日前の受領日",IF(OR(AND($L181&lt;&gt;"",$L181&gt;設定!$B$10),AND($O181&lt;&gt;"",$O181&gt;設定!$B$10),AND($R181&lt;&gt;"",$R181&gt;設定!$B$10)),"未来の受領日",IF(AND($AK181&lt;&gt;"",$C181&lt;&gt;"",$AK181&lt;$C181),"交付日前の照合日",IF(AND($AK181="",$AI181&lt;&gt;"","確認済み"),"受領前の照合",IF(AND($AI181="確認済み",$AK181=""),"照合済みで照合日なし",IF(AND($AI181="不備あり",$AR181=""),"不備ありで不備内容なし",IF(AND($L181&lt;&gt;"",$O181&lt;&gt;"",$R181&lt;&gt;"",$AT181="未着対応中"),"全票受領で未着対応中",IF($I181="不明・要確認","ルート不明",IF($J181="","保管場所なし",IF($Z181="","担当者なし",""))))))))))))),"")</f>
        <v/>
      </c>
      <c r="AU181" s="8" t="n"/>
    </row>
    <row r="182">
      <c r="A182" s="4">
        <f>IF($B182="","",ROW()-5)</f>
        <v/>
      </c>
      <c r="B182" s="5" t="n"/>
      <c r="C182" s="6" t="n"/>
      <c r="D182" s="5" t="n"/>
      <c r="E182" s="5" t="n"/>
      <c r="F182" s="5" t="n"/>
      <c r="G182" s="5" t="n"/>
      <c r="H182" s="5" t="n"/>
      <c r="I182" s="5" t="n"/>
      <c r="J182" s="5" t="n"/>
      <c r="K182" s="7">
        <f>IF($C182="","",IF($D182="特別管理",設定!$B$3,設定!$B$2)+$C182)</f>
        <v/>
      </c>
      <c r="L182" s="6" t="n"/>
      <c r="M182" s="7">
        <f>IF($L182="","",EDATE($L182,設定!$B$5*12))</f>
        <v/>
      </c>
      <c r="N182" s="7">
        <f>IF($C182="","",IF($D182="特別管理",設定!$B$3,設定!$B$2)+$C182)</f>
        <v/>
      </c>
      <c r="O182" s="6" t="n"/>
      <c r="P182" s="7">
        <f>IF($O182="","",EDATE($O182,設定!$B$5*12))</f>
        <v/>
      </c>
      <c r="Q182" s="7">
        <f>IF($C182="","",設定!$B$4+$C182)</f>
        <v/>
      </c>
      <c r="R182" s="6" t="n"/>
      <c r="S182" s="7">
        <f>IF($R182="","",EDATE($R182,設定!$B$5*12))</f>
        <v/>
      </c>
      <c r="T182" s="7">
        <f>IF($C182="","",EDATE($C182,設定!$B$5*12))</f>
        <v/>
      </c>
      <c r="U182" s="7">
        <f>IF(COUNT($M182,$P182,$S182,$T182)=0,"",MAX(IF($M182="",0,$M182),IF($P182="",0,$P182),IF($S182="",0,$S182),IF($T182="",0,$T182)))</f>
        <v/>
      </c>
      <c r="V182" s="6" t="n"/>
      <c r="W182" s="5" t="n"/>
      <c r="X182" s="7">
        <f>IF(AND($L182="",$K182&lt;&gt;"",設定!$B$10&gt;$K182),$K182+設定!$B$7,"")</f>
        <v/>
      </c>
      <c r="Y182" s="5" t="n"/>
      <c r="Z182" s="5" t="n"/>
      <c r="AA182" s="5" t="n"/>
      <c r="AB182" s="4">
        <f>IF(AH182=5,"完了",IF(AH182=4,"要確認：区分またはルート未設定",IF(AH182=3,IF(AND(設定!$B$10&gt;$K182,$L182=""),"B2票期限超過",IF(AND(設定!$B$10&gt;$N182,$O182=""),"D票期限超過","E票期限超過")),IF(AH182=2,IF(AND(設定!$B$11&gt;=$K182,$L182=""),"B2票期限間近",IF(AND(設定!$B$11&gt;=$N182,$O182=""),"D票期限間近","E票期限間近")),IF(AH182=1,"E票要確認","確認中")))))</f>
        <v/>
      </c>
      <c r="AC182" s="6" t="n"/>
      <c r="AD182" s="5" t="n"/>
      <c r="AE182" s="4">
        <f>IF($L182&lt;&gt;"","受領",IF($K182="","",IF(設定!$B$10&gt;$K182,"超過",IF(設定!$B$11&gt;=$K182,"間近","OK"))))</f>
        <v/>
      </c>
      <c r="AF182" s="4">
        <f>IF($O182&lt;&gt;"","受領",IF($N182="","",IF(設定!$B$10&gt;$N182,"超過",IF(設定!$B$11&gt;=$N182,"間近","OK"))))</f>
        <v/>
      </c>
      <c r="AG182" s="4">
        <f>IF($R182&lt;&gt;"","受領",IF($Q182="","",IF(設定!$B$10&gt;$Q182,"超過",IF(設定!$B$11&gt;=$Q182,"間近","OK"))))</f>
        <v/>
      </c>
      <c r="AH182" s="4">
        <f>IF($B182="",0,IF(($AA182="全票受領済み")+($L182&lt;&gt;"")*($O182&lt;&gt;"")*($R182&lt;&gt;""),5,IF(($D182="")+($I182="不明・要確認"),4,IF((設定!$B$10&gt;$K182)*($L182="")+(設定!$B$10&gt;$N182)*($O182="")+(設定!$B$10&gt;$Q182)*($R182=""),3,IF((設定!$B$11&gt;=$K182)*($L182="")+(設定!$B$11&gt;=$N182)*($O182="")+(設定!$B$11&gt;=$Q182)*($R182=""),2,IF($Q182="",1,0))))))</f>
        <v/>
      </c>
      <c r="AI182" s="8">
        <f>IFERROR(IF($AK182="","",$AK182+設定!$B$9),"")</f>
        <v/>
      </c>
      <c r="AJ182" s="4" t="n"/>
      <c r="AK182" s="7" t="n"/>
      <c r="AL182" s="4" t="n"/>
      <c r="AM182" s="4" t="n"/>
      <c r="AO182" s="8" t="n"/>
      <c r="AS182" s="8" t="n"/>
      <c r="AT182">
        <f>IFERROR(IF($B182="","",IF(COUNTIF($B$6:$B$305,$B182)&gt;1,"管理番号重複",IF(AND($C182="",OR($D182&lt;&gt;"",$L182&lt;&gt;"",$O182&lt;&gt;"",$R182&lt;&gt;"")),"交付日なしでデータあり",IF(OR(AND($L182&lt;&gt;"",$C182&lt;&gt;"",$L182&lt;$C182),AND($O182&lt;&gt;"",$C182&lt;&gt;"",$O182&lt;$C182),AND($R182&lt;&gt;"",$C182&lt;&gt;"",$R182&lt;$C182)),"交付日前の受領日",IF(OR(AND($L182&lt;&gt;"",$L182&gt;設定!$B$10),AND($O182&lt;&gt;"",$O182&gt;設定!$B$10),AND($R182&lt;&gt;"",$R182&gt;設定!$B$10)),"未来の受領日",IF(AND($AK182&lt;&gt;"",$C182&lt;&gt;"",$AK182&lt;$C182),"交付日前の照合日",IF(AND($AK182="",$AI182&lt;&gt;"","確認済み"),"受領前の照合",IF(AND($AI182="確認済み",$AK182=""),"照合済みで照合日なし",IF(AND($AI182="不備あり",$AR182=""),"不備ありで不備内容なし",IF(AND($L182&lt;&gt;"",$O182&lt;&gt;"",$R182&lt;&gt;"",$AT182="未着対応中"),"全票受領で未着対応中",IF($I182="不明・要確認","ルート不明",IF($J182="","保管場所なし",IF($Z182="","担当者なし",""))))))))))))),"")</f>
        <v/>
      </c>
      <c r="AU182" s="8" t="n"/>
    </row>
    <row r="183">
      <c r="A183" s="4">
        <f>IF($B183="","",ROW()-5)</f>
        <v/>
      </c>
      <c r="B183" s="5" t="n"/>
      <c r="C183" s="6" t="n"/>
      <c r="D183" s="5" t="n"/>
      <c r="E183" s="5" t="n"/>
      <c r="F183" s="5" t="n"/>
      <c r="G183" s="5" t="n"/>
      <c r="H183" s="5" t="n"/>
      <c r="I183" s="5" t="n"/>
      <c r="J183" s="5" t="n"/>
      <c r="K183" s="7">
        <f>IF($C183="","",IF($D183="特別管理",設定!$B$3,設定!$B$2)+$C183)</f>
        <v/>
      </c>
      <c r="L183" s="6" t="n"/>
      <c r="M183" s="7">
        <f>IF($L183="","",EDATE($L183,設定!$B$5*12))</f>
        <v/>
      </c>
      <c r="N183" s="7">
        <f>IF($C183="","",IF($D183="特別管理",設定!$B$3,設定!$B$2)+$C183)</f>
        <v/>
      </c>
      <c r="O183" s="6" t="n"/>
      <c r="P183" s="7">
        <f>IF($O183="","",EDATE($O183,設定!$B$5*12))</f>
        <v/>
      </c>
      <c r="Q183" s="7">
        <f>IF($C183="","",設定!$B$4+$C183)</f>
        <v/>
      </c>
      <c r="R183" s="6" t="n"/>
      <c r="S183" s="7">
        <f>IF($R183="","",EDATE($R183,設定!$B$5*12))</f>
        <v/>
      </c>
      <c r="T183" s="7">
        <f>IF($C183="","",EDATE($C183,設定!$B$5*12))</f>
        <v/>
      </c>
      <c r="U183" s="7">
        <f>IF(COUNT($M183,$P183,$S183,$T183)=0,"",MAX(IF($M183="",0,$M183),IF($P183="",0,$P183),IF($S183="",0,$S183),IF($T183="",0,$T183)))</f>
        <v/>
      </c>
      <c r="V183" s="6" t="n"/>
      <c r="W183" s="5" t="n"/>
      <c r="X183" s="7">
        <f>IF(AND($L183="",$K183&lt;&gt;"",設定!$B$10&gt;$K183),$K183+設定!$B$7,"")</f>
        <v/>
      </c>
      <c r="Y183" s="5" t="n"/>
      <c r="Z183" s="5" t="n"/>
      <c r="AA183" s="5" t="n"/>
      <c r="AB183" s="4">
        <f>IF(AH183=5,"完了",IF(AH183=4,"要確認：区分またはルート未設定",IF(AH183=3,IF(AND(設定!$B$10&gt;$K183,$L183=""),"B2票期限超過",IF(AND(設定!$B$10&gt;$N183,$O183=""),"D票期限超過","E票期限超過")),IF(AH183=2,IF(AND(設定!$B$11&gt;=$K183,$L183=""),"B2票期限間近",IF(AND(設定!$B$11&gt;=$N183,$O183=""),"D票期限間近","E票期限間近")),IF(AH183=1,"E票要確認","確認中")))))</f>
        <v/>
      </c>
      <c r="AC183" s="6" t="n"/>
      <c r="AD183" s="5" t="n"/>
      <c r="AE183" s="4">
        <f>IF($L183&lt;&gt;"","受領",IF($K183="","",IF(設定!$B$10&gt;$K183,"超過",IF(設定!$B$11&gt;=$K183,"間近","OK"))))</f>
        <v/>
      </c>
      <c r="AF183" s="4">
        <f>IF($O183&lt;&gt;"","受領",IF($N183="","",IF(設定!$B$10&gt;$N183,"超過",IF(設定!$B$11&gt;=$N183,"間近","OK"))))</f>
        <v/>
      </c>
      <c r="AG183" s="4">
        <f>IF($R183&lt;&gt;"","受領",IF($Q183="","",IF(設定!$B$10&gt;$Q183,"超過",IF(設定!$B$11&gt;=$Q183,"間近","OK"))))</f>
        <v/>
      </c>
      <c r="AH183" s="4">
        <f>IF($B183="",0,IF(($AA183="全票受領済み")+($L183&lt;&gt;"")*($O183&lt;&gt;"")*($R183&lt;&gt;""),5,IF(($D183="")+($I183="不明・要確認"),4,IF((設定!$B$10&gt;$K183)*($L183="")+(設定!$B$10&gt;$N183)*($O183="")+(設定!$B$10&gt;$Q183)*($R183=""),3,IF((設定!$B$11&gt;=$K183)*($L183="")+(設定!$B$11&gt;=$N183)*($O183="")+(設定!$B$11&gt;=$Q183)*($R183=""),2,IF($Q183="",1,0))))))</f>
        <v/>
      </c>
      <c r="AI183" s="8">
        <f>IFERROR(IF($AK183="","",$AK183+設定!$B$9),"")</f>
        <v/>
      </c>
      <c r="AJ183" s="4" t="n"/>
      <c r="AK183" s="7" t="n"/>
      <c r="AL183" s="4" t="n"/>
      <c r="AM183" s="4" t="n"/>
      <c r="AO183" s="8" t="n"/>
      <c r="AS183" s="8" t="n"/>
      <c r="AT183">
        <f>IFERROR(IF($B183="","",IF(COUNTIF($B$6:$B$305,$B183)&gt;1,"管理番号重複",IF(AND($C183="",OR($D183&lt;&gt;"",$L183&lt;&gt;"",$O183&lt;&gt;"",$R183&lt;&gt;"")),"交付日なしでデータあり",IF(OR(AND($L183&lt;&gt;"",$C183&lt;&gt;"",$L183&lt;$C183),AND($O183&lt;&gt;"",$C183&lt;&gt;"",$O183&lt;$C183),AND($R183&lt;&gt;"",$C183&lt;&gt;"",$R183&lt;$C183)),"交付日前の受領日",IF(OR(AND($L183&lt;&gt;"",$L183&gt;設定!$B$10),AND($O183&lt;&gt;"",$O183&gt;設定!$B$10),AND($R183&lt;&gt;"",$R183&gt;設定!$B$10)),"未来の受領日",IF(AND($AK183&lt;&gt;"",$C183&lt;&gt;"",$AK183&lt;$C183),"交付日前の照合日",IF(AND($AK183="",$AI183&lt;&gt;"","確認済み"),"受領前の照合",IF(AND($AI183="確認済み",$AK183=""),"照合済みで照合日なし",IF(AND($AI183="不備あり",$AR183=""),"不備ありで不備内容なし",IF(AND($L183&lt;&gt;"",$O183&lt;&gt;"",$R183&lt;&gt;"",$AT183="未着対応中"),"全票受領で未着対応中",IF($I183="不明・要確認","ルート不明",IF($J183="","保管場所なし",IF($Z183="","担当者なし",""))))))))))))),"")</f>
        <v/>
      </c>
      <c r="AU183" s="8" t="n"/>
    </row>
    <row r="184">
      <c r="A184" s="4">
        <f>IF($B184="","",ROW()-5)</f>
        <v/>
      </c>
      <c r="B184" s="5" t="n"/>
      <c r="C184" s="6" t="n"/>
      <c r="D184" s="5" t="n"/>
      <c r="E184" s="5" t="n"/>
      <c r="F184" s="5" t="n"/>
      <c r="G184" s="5" t="n"/>
      <c r="H184" s="5" t="n"/>
      <c r="I184" s="5" t="n"/>
      <c r="J184" s="5" t="n"/>
      <c r="K184" s="7">
        <f>IF($C184="","",IF($D184="特別管理",設定!$B$3,設定!$B$2)+$C184)</f>
        <v/>
      </c>
      <c r="L184" s="6" t="n"/>
      <c r="M184" s="7">
        <f>IF($L184="","",EDATE($L184,設定!$B$5*12))</f>
        <v/>
      </c>
      <c r="N184" s="7">
        <f>IF($C184="","",IF($D184="特別管理",設定!$B$3,設定!$B$2)+$C184)</f>
        <v/>
      </c>
      <c r="O184" s="6" t="n"/>
      <c r="P184" s="7">
        <f>IF($O184="","",EDATE($O184,設定!$B$5*12))</f>
        <v/>
      </c>
      <c r="Q184" s="7">
        <f>IF($C184="","",設定!$B$4+$C184)</f>
        <v/>
      </c>
      <c r="R184" s="6" t="n"/>
      <c r="S184" s="7">
        <f>IF($R184="","",EDATE($R184,設定!$B$5*12))</f>
        <v/>
      </c>
      <c r="T184" s="7">
        <f>IF($C184="","",EDATE($C184,設定!$B$5*12))</f>
        <v/>
      </c>
      <c r="U184" s="7">
        <f>IF(COUNT($M184,$P184,$S184,$T184)=0,"",MAX(IF($M184="",0,$M184),IF($P184="",0,$P184),IF($S184="",0,$S184),IF($T184="",0,$T184)))</f>
        <v/>
      </c>
      <c r="V184" s="6" t="n"/>
      <c r="W184" s="5" t="n"/>
      <c r="X184" s="7">
        <f>IF(AND($L184="",$K184&lt;&gt;"",設定!$B$10&gt;$K184),$K184+設定!$B$7,"")</f>
        <v/>
      </c>
      <c r="Y184" s="5" t="n"/>
      <c r="Z184" s="5" t="n"/>
      <c r="AA184" s="5" t="n"/>
      <c r="AB184" s="4">
        <f>IF(AH184=5,"完了",IF(AH184=4,"要確認：区分またはルート未設定",IF(AH184=3,IF(AND(設定!$B$10&gt;$K184,$L184=""),"B2票期限超過",IF(AND(設定!$B$10&gt;$N184,$O184=""),"D票期限超過","E票期限超過")),IF(AH184=2,IF(AND(設定!$B$11&gt;=$K184,$L184=""),"B2票期限間近",IF(AND(設定!$B$11&gt;=$N184,$O184=""),"D票期限間近","E票期限間近")),IF(AH184=1,"E票要確認","確認中")))))</f>
        <v/>
      </c>
      <c r="AC184" s="6" t="n"/>
      <c r="AD184" s="5" t="n"/>
      <c r="AE184" s="4">
        <f>IF($L184&lt;&gt;"","受領",IF($K184="","",IF(設定!$B$10&gt;$K184,"超過",IF(設定!$B$11&gt;=$K184,"間近","OK"))))</f>
        <v/>
      </c>
      <c r="AF184" s="4">
        <f>IF($O184&lt;&gt;"","受領",IF($N184="","",IF(設定!$B$10&gt;$N184,"超過",IF(設定!$B$11&gt;=$N184,"間近","OK"))))</f>
        <v/>
      </c>
      <c r="AG184" s="4">
        <f>IF($R184&lt;&gt;"","受領",IF($Q184="","",IF(設定!$B$10&gt;$Q184,"超過",IF(設定!$B$11&gt;=$Q184,"間近","OK"))))</f>
        <v/>
      </c>
      <c r="AH184" s="4">
        <f>IF($B184="",0,IF(($AA184="全票受領済み")+($L184&lt;&gt;"")*($O184&lt;&gt;"")*($R184&lt;&gt;""),5,IF(($D184="")+($I184="不明・要確認"),4,IF((設定!$B$10&gt;$K184)*($L184="")+(設定!$B$10&gt;$N184)*($O184="")+(設定!$B$10&gt;$Q184)*($R184=""),3,IF((設定!$B$11&gt;=$K184)*($L184="")+(設定!$B$11&gt;=$N184)*($O184="")+(設定!$B$11&gt;=$Q184)*($R184=""),2,IF($Q184="",1,0))))))</f>
        <v/>
      </c>
      <c r="AI184" s="8">
        <f>IFERROR(IF($AK184="","",$AK184+設定!$B$9),"")</f>
        <v/>
      </c>
      <c r="AJ184" s="4" t="n"/>
      <c r="AK184" s="7" t="n"/>
      <c r="AL184" s="4" t="n"/>
      <c r="AM184" s="4" t="n"/>
      <c r="AO184" s="8" t="n"/>
      <c r="AS184" s="8" t="n"/>
      <c r="AT184">
        <f>IFERROR(IF($B184="","",IF(COUNTIF($B$6:$B$305,$B184)&gt;1,"管理番号重複",IF(AND($C184="",OR($D184&lt;&gt;"",$L184&lt;&gt;"",$O184&lt;&gt;"",$R184&lt;&gt;"")),"交付日なしでデータあり",IF(OR(AND($L184&lt;&gt;"",$C184&lt;&gt;"",$L184&lt;$C184),AND($O184&lt;&gt;"",$C184&lt;&gt;"",$O184&lt;$C184),AND($R184&lt;&gt;"",$C184&lt;&gt;"",$R184&lt;$C184)),"交付日前の受領日",IF(OR(AND($L184&lt;&gt;"",$L184&gt;設定!$B$10),AND($O184&lt;&gt;"",$O184&gt;設定!$B$10),AND($R184&lt;&gt;"",$R184&gt;設定!$B$10)),"未来の受領日",IF(AND($AK184&lt;&gt;"",$C184&lt;&gt;"",$AK184&lt;$C184),"交付日前の照合日",IF(AND($AK184="",$AI184&lt;&gt;"","確認済み"),"受領前の照合",IF(AND($AI184="確認済み",$AK184=""),"照合済みで照合日なし",IF(AND($AI184="不備あり",$AR184=""),"不備ありで不備内容なし",IF(AND($L184&lt;&gt;"",$O184&lt;&gt;"",$R184&lt;&gt;"",$AT184="未着対応中"),"全票受領で未着対応中",IF($I184="不明・要確認","ルート不明",IF($J184="","保管場所なし",IF($Z184="","担当者なし",""))))))))))))),"")</f>
        <v/>
      </c>
      <c r="AU184" s="8" t="n"/>
    </row>
    <row r="185">
      <c r="A185" s="4">
        <f>IF($B185="","",ROW()-5)</f>
        <v/>
      </c>
      <c r="B185" s="5" t="n"/>
      <c r="C185" s="6" t="n"/>
      <c r="D185" s="5" t="n"/>
      <c r="E185" s="5" t="n"/>
      <c r="F185" s="5" t="n"/>
      <c r="G185" s="5" t="n"/>
      <c r="H185" s="5" t="n"/>
      <c r="I185" s="5" t="n"/>
      <c r="J185" s="5" t="n"/>
      <c r="K185" s="7">
        <f>IF($C185="","",IF($D185="特別管理",設定!$B$3,設定!$B$2)+$C185)</f>
        <v/>
      </c>
      <c r="L185" s="6" t="n"/>
      <c r="M185" s="7">
        <f>IF($L185="","",EDATE($L185,設定!$B$5*12))</f>
        <v/>
      </c>
      <c r="N185" s="7">
        <f>IF($C185="","",IF($D185="特別管理",設定!$B$3,設定!$B$2)+$C185)</f>
        <v/>
      </c>
      <c r="O185" s="6" t="n"/>
      <c r="P185" s="7">
        <f>IF($O185="","",EDATE($O185,設定!$B$5*12))</f>
        <v/>
      </c>
      <c r="Q185" s="7">
        <f>IF($C185="","",設定!$B$4+$C185)</f>
        <v/>
      </c>
      <c r="R185" s="6" t="n"/>
      <c r="S185" s="7">
        <f>IF($R185="","",EDATE($R185,設定!$B$5*12))</f>
        <v/>
      </c>
      <c r="T185" s="7">
        <f>IF($C185="","",EDATE($C185,設定!$B$5*12))</f>
        <v/>
      </c>
      <c r="U185" s="7">
        <f>IF(COUNT($M185,$P185,$S185,$T185)=0,"",MAX(IF($M185="",0,$M185),IF($P185="",0,$P185),IF($S185="",0,$S185),IF($T185="",0,$T185)))</f>
        <v/>
      </c>
      <c r="V185" s="6" t="n"/>
      <c r="W185" s="5" t="n"/>
      <c r="X185" s="7">
        <f>IF(AND($L185="",$K185&lt;&gt;"",設定!$B$10&gt;$K185),$K185+設定!$B$7,"")</f>
        <v/>
      </c>
      <c r="Y185" s="5" t="n"/>
      <c r="Z185" s="5" t="n"/>
      <c r="AA185" s="5" t="n"/>
      <c r="AB185" s="4">
        <f>IF(AH185=5,"完了",IF(AH185=4,"要確認：区分またはルート未設定",IF(AH185=3,IF(AND(設定!$B$10&gt;$K185,$L185=""),"B2票期限超過",IF(AND(設定!$B$10&gt;$N185,$O185=""),"D票期限超過","E票期限超過")),IF(AH185=2,IF(AND(設定!$B$11&gt;=$K185,$L185=""),"B2票期限間近",IF(AND(設定!$B$11&gt;=$N185,$O185=""),"D票期限間近","E票期限間近")),IF(AH185=1,"E票要確認","確認中")))))</f>
        <v/>
      </c>
      <c r="AC185" s="6" t="n"/>
      <c r="AD185" s="5" t="n"/>
      <c r="AE185" s="4">
        <f>IF($L185&lt;&gt;"","受領",IF($K185="","",IF(設定!$B$10&gt;$K185,"超過",IF(設定!$B$11&gt;=$K185,"間近","OK"))))</f>
        <v/>
      </c>
      <c r="AF185" s="4">
        <f>IF($O185&lt;&gt;"","受領",IF($N185="","",IF(設定!$B$10&gt;$N185,"超過",IF(設定!$B$11&gt;=$N185,"間近","OK"))))</f>
        <v/>
      </c>
      <c r="AG185" s="4">
        <f>IF($R185&lt;&gt;"","受領",IF($Q185="","",IF(設定!$B$10&gt;$Q185,"超過",IF(設定!$B$11&gt;=$Q185,"間近","OK"))))</f>
        <v/>
      </c>
      <c r="AH185" s="4">
        <f>IF($B185="",0,IF(($AA185="全票受領済み")+($L185&lt;&gt;"")*($O185&lt;&gt;"")*($R185&lt;&gt;""),5,IF(($D185="")+($I185="不明・要確認"),4,IF((設定!$B$10&gt;$K185)*($L185="")+(設定!$B$10&gt;$N185)*($O185="")+(設定!$B$10&gt;$Q185)*($R185=""),3,IF((設定!$B$11&gt;=$K185)*($L185="")+(設定!$B$11&gt;=$N185)*($O185="")+(設定!$B$11&gt;=$Q185)*($R185=""),2,IF($Q185="",1,0))))))</f>
        <v/>
      </c>
      <c r="AI185" s="8">
        <f>IFERROR(IF($AK185="","",$AK185+設定!$B$9),"")</f>
        <v/>
      </c>
      <c r="AJ185" s="4" t="n"/>
      <c r="AK185" s="7" t="n"/>
      <c r="AL185" s="4" t="n"/>
      <c r="AM185" s="4" t="n"/>
      <c r="AO185" s="8" t="n"/>
      <c r="AS185" s="8" t="n"/>
      <c r="AT185">
        <f>IFERROR(IF($B185="","",IF(COUNTIF($B$6:$B$305,$B185)&gt;1,"管理番号重複",IF(AND($C185="",OR($D185&lt;&gt;"",$L185&lt;&gt;"",$O185&lt;&gt;"",$R185&lt;&gt;"")),"交付日なしでデータあり",IF(OR(AND($L185&lt;&gt;"",$C185&lt;&gt;"",$L185&lt;$C185),AND($O185&lt;&gt;"",$C185&lt;&gt;"",$O185&lt;$C185),AND($R185&lt;&gt;"",$C185&lt;&gt;"",$R185&lt;$C185)),"交付日前の受領日",IF(OR(AND($L185&lt;&gt;"",$L185&gt;設定!$B$10),AND($O185&lt;&gt;"",$O185&gt;設定!$B$10),AND($R185&lt;&gt;"",$R185&gt;設定!$B$10)),"未来の受領日",IF(AND($AK185&lt;&gt;"",$C185&lt;&gt;"",$AK185&lt;$C185),"交付日前の照合日",IF(AND($AK185="",$AI185&lt;&gt;"","確認済み"),"受領前の照合",IF(AND($AI185="確認済み",$AK185=""),"照合済みで照合日なし",IF(AND($AI185="不備あり",$AR185=""),"不備ありで不備内容なし",IF(AND($L185&lt;&gt;"",$O185&lt;&gt;"",$R185&lt;&gt;"",$AT185="未着対応中"),"全票受領で未着対応中",IF($I185="不明・要確認","ルート不明",IF($J185="","保管場所なし",IF($Z185="","担当者なし",""))))))))))))),"")</f>
        <v/>
      </c>
      <c r="AU185" s="8" t="n"/>
    </row>
    <row r="186">
      <c r="A186" s="4">
        <f>IF($B186="","",ROW()-5)</f>
        <v/>
      </c>
      <c r="B186" s="5" t="n"/>
      <c r="C186" s="6" t="n"/>
      <c r="D186" s="5" t="n"/>
      <c r="E186" s="5" t="n"/>
      <c r="F186" s="5" t="n"/>
      <c r="G186" s="5" t="n"/>
      <c r="H186" s="5" t="n"/>
      <c r="I186" s="5" t="n"/>
      <c r="J186" s="5" t="n"/>
      <c r="K186" s="7">
        <f>IF($C186="","",IF($D186="特別管理",設定!$B$3,設定!$B$2)+$C186)</f>
        <v/>
      </c>
      <c r="L186" s="6" t="n"/>
      <c r="M186" s="7">
        <f>IF($L186="","",EDATE($L186,設定!$B$5*12))</f>
        <v/>
      </c>
      <c r="N186" s="7">
        <f>IF($C186="","",IF($D186="特別管理",設定!$B$3,設定!$B$2)+$C186)</f>
        <v/>
      </c>
      <c r="O186" s="6" t="n"/>
      <c r="P186" s="7">
        <f>IF($O186="","",EDATE($O186,設定!$B$5*12))</f>
        <v/>
      </c>
      <c r="Q186" s="7">
        <f>IF($C186="","",設定!$B$4+$C186)</f>
        <v/>
      </c>
      <c r="R186" s="6" t="n"/>
      <c r="S186" s="7">
        <f>IF($R186="","",EDATE($R186,設定!$B$5*12))</f>
        <v/>
      </c>
      <c r="T186" s="7">
        <f>IF($C186="","",EDATE($C186,設定!$B$5*12))</f>
        <v/>
      </c>
      <c r="U186" s="7">
        <f>IF(COUNT($M186,$P186,$S186,$T186)=0,"",MAX(IF($M186="",0,$M186),IF($P186="",0,$P186),IF($S186="",0,$S186),IF($T186="",0,$T186)))</f>
        <v/>
      </c>
      <c r="V186" s="6" t="n"/>
      <c r="W186" s="5" t="n"/>
      <c r="X186" s="7">
        <f>IF(AND($L186="",$K186&lt;&gt;"",設定!$B$10&gt;$K186),$K186+設定!$B$7,"")</f>
        <v/>
      </c>
      <c r="Y186" s="5" t="n"/>
      <c r="Z186" s="5" t="n"/>
      <c r="AA186" s="5" t="n"/>
      <c r="AB186" s="4">
        <f>IF(AH186=5,"完了",IF(AH186=4,"要確認：区分またはルート未設定",IF(AH186=3,IF(AND(設定!$B$10&gt;$K186,$L186=""),"B2票期限超過",IF(AND(設定!$B$10&gt;$N186,$O186=""),"D票期限超過","E票期限超過")),IF(AH186=2,IF(AND(設定!$B$11&gt;=$K186,$L186=""),"B2票期限間近",IF(AND(設定!$B$11&gt;=$N186,$O186=""),"D票期限間近","E票期限間近")),IF(AH186=1,"E票要確認","確認中")))))</f>
        <v/>
      </c>
      <c r="AC186" s="6" t="n"/>
      <c r="AD186" s="5" t="n"/>
      <c r="AE186" s="4">
        <f>IF($L186&lt;&gt;"","受領",IF($K186="","",IF(設定!$B$10&gt;$K186,"超過",IF(設定!$B$11&gt;=$K186,"間近","OK"))))</f>
        <v/>
      </c>
      <c r="AF186" s="4">
        <f>IF($O186&lt;&gt;"","受領",IF($N186="","",IF(設定!$B$10&gt;$N186,"超過",IF(設定!$B$11&gt;=$N186,"間近","OK"))))</f>
        <v/>
      </c>
      <c r="AG186" s="4">
        <f>IF($R186&lt;&gt;"","受領",IF($Q186="","",IF(設定!$B$10&gt;$Q186,"超過",IF(設定!$B$11&gt;=$Q186,"間近","OK"))))</f>
        <v/>
      </c>
      <c r="AH186" s="4">
        <f>IF($B186="",0,IF(($AA186="全票受領済み")+($L186&lt;&gt;"")*($O186&lt;&gt;"")*($R186&lt;&gt;""),5,IF(($D186="")+($I186="不明・要確認"),4,IF((設定!$B$10&gt;$K186)*($L186="")+(設定!$B$10&gt;$N186)*($O186="")+(設定!$B$10&gt;$Q186)*($R186=""),3,IF((設定!$B$11&gt;=$K186)*($L186="")+(設定!$B$11&gt;=$N186)*($O186="")+(設定!$B$11&gt;=$Q186)*($R186=""),2,IF($Q186="",1,0))))))</f>
        <v/>
      </c>
      <c r="AI186" s="8">
        <f>IFERROR(IF($AK186="","",$AK186+設定!$B$9),"")</f>
        <v/>
      </c>
      <c r="AJ186" s="4" t="n"/>
      <c r="AK186" s="7" t="n"/>
      <c r="AL186" s="4" t="n"/>
      <c r="AM186" s="4" t="n"/>
      <c r="AO186" s="8" t="n"/>
      <c r="AS186" s="8" t="n"/>
      <c r="AT186">
        <f>IFERROR(IF($B186="","",IF(COUNTIF($B$6:$B$305,$B186)&gt;1,"管理番号重複",IF(AND($C186="",OR($D186&lt;&gt;"",$L186&lt;&gt;"",$O186&lt;&gt;"",$R186&lt;&gt;"")),"交付日なしでデータあり",IF(OR(AND($L186&lt;&gt;"",$C186&lt;&gt;"",$L186&lt;$C186),AND($O186&lt;&gt;"",$C186&lt;&gt;"",$O186&lt;$C186),AND($R186&lt;&gt;"",$C186&lt;&gt;"",$R186&lt;$C186)),"交付日前の受領日",IF(OR(AND($L186&lt;&gt;"",$L186&gt;設定!$B$10),AND($O186&lt;&gt;"",$O186&gt;設定!$B$10),AND($R186&lt;&gt;"",$R186&gt;設定!$B$10)),"未来の受領日",IF(AND($AK186&lt;&gt;"",$C186&lt;&gt;"",$AK186&lt;$C186),"交付日前の照合日",IF(AND($AK186="",$AI186&lt;&gt;"","確認済み"),"受領前の照合",IF(AND($AI186="確認済み",$AK186=""),"照合済みで照合日なし",IF(AND($AI186="不備あり",$AR186=""),"不備ありで不備内容なし",IF(AND($L186&lt;&gt;"",$O186&lt;&gt;"",$R186&lt;&gt;"",$AT186="未着対応中"),"全票受領で未着対応中",IF($I186="不明・要確認","ルート不明",IF($J186="","保管場所なし",IF($Z186="","担当者なし",""))))))))))))),"")</f>
        <v/>
      </c>
      <c r="AU186" s="8" t="n"/>
    </row>
    <row r="187">
      <c r="A187" s="4">
        <f>IF($B187="","",ROW()-5)</f>
        <v/>
      </c>
      <c r="B187" s="5" t="n"/>
      <c r="C187" s="6" t="n"/>
      <c r="D187" s="5" t="n"/>
      <c r="E187" s="5" t="n"/>
      <c r="F187" s="5" t="n"/>
      <c r="G187" s="5" t="n"/>
      <c r="H187" s="5" t="n"/>
      <c r="I187" s="5" t="n"/>
      <c r="J187" s="5" t="n"/>
      <c r="K187" s="7">
        <f>IF($C187="","",IF($D187="特別管理",設定!$B$3,設定!$B$2)+$C187)</f>
        <v/>
      </c>
      <c r="L187" s="6" t="n"/>
      <c r="M187" s="7">
        <f>IF($L187="","",EDATE($L187,設定!$B$5*12))</f>
        <v/>
      </c>
      <c r="N187" s="7">
        <f>IF($C187="","",IF($D187="特別管理",設定!$B$3,設定!$B$2)+$C187)</f>
        <v/>
      </c>
      <c r="O187" s="6" t="n"/>
      <c r="P187" s="7">
        <f>IF($O187="","",EDATE($O187,設定!$B$5*12))</f>
        <v/>
      </c>
      <c r="Q187" s="7">
        <f>IF($C187="","",設定!$B$4+$C187)</f>
        <v/>
      </c>
      <c r="R187" s="6" t="n"/>
      <c r="S187" s="7">
        <f>IF($R187="","",EDATE($R187,設定!$B$5*12))</f>
        <v/>
      </c>
      <c r="T187" s="7">
        <f>IF($C187="","",EDATE($C187,設定!$B$5*12))</f>
        <v/>
      </c>
      <c r="U187" s="7">
        <f>IF(COUNT($M187,$P187,$S187,$T187)=0,"",MAX(IF($M187="",0,$M187),IF($P187="",0,$P187),IF($S187="",0,$S187),IF($T187="",0,$T187)))</f>
        <v/>
      </c>
      <c r="V187" s="6" t="n"/>
      <c r="W187" s="5" t="n"/>
      <c r="X187" s="7">
        <f>IF(AND($L187="",$K187&lt;&gt;"",設定!$B$10&gt;$K187),$K187+設定!$B$7,"")</f>
        <v/>
      </c>
      <c r="Y187" s="5" t="n"/>
      <c r="Z187" s="5" t="n"/>
      <c r="AA187" s="5" t="n"/>
      <c r="AB187" s="4">
        <f>IF(AH187=5,"完了",IF(AH187=4,"要確認：区分またはルート未設定",IF(AH187=3,IF(AND(設定!$B$10&gt;$K187,$L187=""),"B2票期限超過",IF(AND(設定!$B$10&gt;$N187,$O187=""),"D票期限超過","E票期限超過")),IF(AH187=2,IF(AND(設定!$B$11&gt;=$K187,$L187=""),"B2票期限間近",IF(AND(設定!$B$11&gt;=$N187,$O187=""),"D票期限間近","E票期限間近")),IF(AH187=1,"E票要確認","確認中")))))</f>
        <v/>
      </c>
      <c r="AC187" s="6" t="n"/>
      <c r="AD187" s="5" t="n"/>
      <c r="AE187" s="4">
        <f>IF($L187&lt;&gt;"","受領",IF($K187="","",IF(設定!$B$10&gt;$K187,"超過",IF(設定!$B$11&gt;=$K187,"間近","OK"))))</f>
        <v/>
      </c>
      <c r="AF187" s="4">
        <f>IF($O187&lt;&gt;"","受領",IF($N187="","",IF(設定!$B$10&gt;$N187,"超過",IF(設定!$B$11&gt;=$N187,"間近","OK"))))</f>
        <v/>
      </c>
      <c r="AG187" s="4">
        <f>IF($R187&lt;&gt;"","受領",IF($Q187="","",IF(設定!$B$10&gt;$Q187,"超過",IF(設定!$B$11&gt;=$Q187,"間近","OK"))))</f>
        <v/>
      </c>
      <c r="AH187" s="4">
        <f>IF($B187="",0,IF(($AA187="全票受領済み")+($L187&lt;&gt;"")*($O187&lt;&gt;"")*($R187&lt;&gt;""),5,IF(($D187="")+($I187="不明・要確認"),4,IF((設定!$B$10&gt;$K187)*($L187="")+(設定!$B$10&gt;$N187)*($O187="")+(設定!$B$10&gt;$Q187)*($R187=""),3,IF((設定!$B$11&gt;=$K187)*($L187="")+(設定!$B$11&gt;=$N187)*($O187="")+(設定!$B$11&gt;=$Q187)*($R187=""),2,IF($Q187="",1,0))))))</f>
        <v/>
      </c>
      <c r="AI187" s="8">
        <f>IFERROR(IF($AK187="","",$AK187+設定!$B$9),"")</f>
        <v/>
      </c>
      <c r="AJ187" s="4" t="n"/>
      <c r="AK187" s="7" t="n"/>
      <c r="AL187" s="4" t="n"/>
      <c r="AM187" s="4" t="n"/>
      <c r="AO187" s="8" t="n"/>
      <c r="AS187" s="8" t="n"/>
      <c r="AT187">
        <f>IFERROR(IF($B187="","",IF(COUNTIF($B$6:$B$305,$B187)&gt;1,"管理番号重複",IF(AND($C187="",OR($D187&lt;&gt;"",$L187&lt;&gt;"",$O187&lt;&gt;"",$R187&lt;&gt;"")),"交付日なしでデータあり",IF(OR(AND($L187&lt;&gt;"",$C187&lt;&gt;"",$L187&lt;$C187),AND($O187&lt;&gt;"",$C187&lt;&gt;"",$O187&lt;$C187),AND($R187&lt;&gt;"",$C187&lt;&gt;"",$R187&lt;$C187)),"交付日前の受領日",IF(OR(AND($L187&lt;&gt;"",$L187&gt;設定!$B$10),AND($O187&lt;&gt;"",$O187&gt;設定!$B$10),AND($R187&lt;&gt;"",$R187&gt;設定!$B$10)),"未来の受領日",IF(AND($AK187&lt;&gt;"",$C187&lt;&gt;"",$AK187&lt;$C187),"交付日前の照合日",IF(AND($AK187="",$AI187&lt;&gt;"","確認済み"),"受領前の照合",IF(AND($AI187="確認済み",$AK187=""),"照合済みで照合日なし",IF(AND($AI187="不備あり",$AR187=""),"不備ありで不備内容なし",IF(AND($L187&lt;&gt;"",$O187&lt;&gt;"",$R187&lt;&gt;"",$AT187="未着対応中"),"全票受領で未着対応中",IF($I187="不明・要確認","ルート不明",IF($J187="","保管場所なし",IF($Z187="","担当者なし",""))))))))))))),"")</f>
        <v/>
      </c>
      <c r="AU187" s="8" t="n"/>
    </row>
    <row r="188">
      <c r="A188" s="4">
        <f>IF($B188="","",ROW()-5)</f>
        <v/>
      </c>
      <c r="B188" s="5" t="n"/>
      <c r="C188" s="6" t="n"/>
      <c r="D188" s="5" t="n"/>
      <c r="E188" s="5" t="n"/>
      <c r="F188" s="5" t="n"/>
      <c r="G188" s="5" t="n"/>
      <c r="H188" s="5" t="n"/>
      <c r="I188" s="5" t="n"/>
      <c r="J188" s="5" t="n"/>
      <c r="K188" s="7">
        <f>IF($C188="","",IF($D188="特別管理",設定!$B$3,設定!$B$2)+$C188)</f>
        <v/>
      </c>
      <c r="L188" s="6" t="n"/>
      <c r="M188" s="7">
        <f>IF($L188="","",EDATE($L188,設定!$B$5*12))</f>
        <v/>
      </c>
      <c r="N188" s="7">
        <f>IF($C188="","",IF($D188="特別管理",設定!$B$3,設定!$B$2)+$C188)</f>
        <v/>
      </c>
      <c r="O188" s="6" t="n"/>
      <c r="P188" s="7">
        <f>IF($O188="","",EDATE($O188,設定!$B$5*12))</f>
        <v/>
      </c>
      <c r="Q188" s="7">
        <f>IF($C188="","",設定!$B$4+$C188)</f>
        <v/>
      </c>
      <c r="R188" s="6" t="n"/>
      <c r="S188" s="7">
        <f>IF($R188="","",EDATE($R188,設定!$B$5*12))</f>
        <v/>
      </c>
      <c r="T188" s="7">
        <f>IF($C188="","",EDATE($C188,設定!$B$5*12))</f>
        <v/>
      </c>
      <c r="U188" s="7">
        <f>IF(COUNT($M188,$P188,$S188,$T188)=0,"",MAX(IF($M188="",0,$M188),IF($P188="",0,$P188),IF($S188="",0,$S188),IF($T188="",0,$T188)))</f>
        <v/>
      </c>
      <c r="V188" s="6" t="n"/>
      <c r="W188" s="5" t="n"/>
      <c r="X188" s="7">
        <f>IF(AND($L188="",$K188&lt;&gt;"",設定!$B$10&gt;$K188),$K188+設定!$B$7,"")</f>
        <v/>
      </c>
      <c r="Y188" s="5" t="n"/>
      <c r="Z188" s="5" t="n"/>
      <c r="AA188" s="5" t="n"/>
      <c r="AB188" s="4">
        <f>IF(AH188=5,"完了",IF(AH188=4,"要確認：区分またはルート未設定",IF(AH188=3,IF(AND(設定!$B$10&gt;$K188,$L188=""),"B2票期限超過",IF(AND(設定!$B$10&gt;$N188,$O188=""),"D票期限超過","E票期限超過")),IF(AH188=2,IF(AND(設定!$B$11&gt;=$K188,$L188=""),"B2票期限間近",IF(AND(設定!$B$11&gt;=$N188,$O188=""),"D票期限間近","E票期限間近")),IF(AH188=1,"E票要確認","確認中")))))</f>
        <v/>
      </c>
      <c r="AC188" s="6" t="n"/>
      <c r="AD188" s="5" t="n"/>
      <c r="AE188" s="4">
        <f>IF($L188&lt;&gt;"","受領",IF($K188="","",IF(設定!$B$10&gt;$K188,"超過",IF(設定!$B$11&gt;=$K188,"間近","OK"))))</f>
        <v/>
      </c>
      <c r="AF188" s="4">
        <f>IF($O188&lt;&gt;"","受領",IF($N188="","",IF(設定!$B$10&gt;$N188,"超過",IF(設定!$B$11&gt;=$N188,"間近","OK"))))</f>
        <v/>
      </c>
      <c r="AG188" s="4">
        <f>IF($R188&lt;&gt;"","受領",IF($Q188="","",IF(設定!$B$10&gt;$Q188,"超過",IF(設定!$B$11&gt;=$Q188,"間近","OK"))))</f>
        <v/>
      </c>
      <c r="AH188" s="4">
        <f>IF($B188="",0,IF(($AA188="全票受領済み")+($L188&lt;&gt;"")*($O188&lt;&gt;"")*($R188&lt;&gt;""),5,IF(($D188="")+($I188="不明・要確認"),4,IF((設定!$B$10&gt;$K188)*($L188="")+(設定!$B$10&gt;$N188)*($O188="")+(設定!$B$10&gt;$Q188)*($R188=""),3,IF((設定!$B$11&gt;=$K188)*($L188="")+(設定!$B$11&gt;=$N188)*($O188="")+(設定!$B$11&gt;=$Q188)*($R188=""),2,IF($Q188="",1,0))))))</f>
        <v/>
      </c>
      <c r="AI188" s="8">
        <f>IFERROR(IF($AK188="","",$AK188+設定!$B$9),"")</f>
        <v/>
      </c>
      <c r="AJ188" s="4" t="n"/>
      <c r="AK188" s="7" t="n"/>
      <c r="AL188" s="4" t="n"/>
      <c r="AM188" s="4" t="n"/>
      <c r="AO188" s="8" t="n"/>
      <c r="AS188" s="8" t="n"/>
      <c r="AT188">
        <f>IFERROR(IF($B188="","",IF(COUNTIF($B$6:$B$305,$B188)&gt;1,"管理番号重複",IF(AND($C188="",OR($D188&lt;&gt;"",$L188&lt;&gt;"",$O188&lt;&gt;"",$R188&lt;&gt;"")),"交付日なしでデータあり",IF(OR(AND($L188&lt;&gt;"",$C188&lt;&gt;"",$L188&lt;$C188),AND($O188&lt;&gt;"",$C188&lt;&gt;"",$O188&lt;$C188),AND($R188&lt;&gt;"",$C188&lt;&gt;"",$R188&lt;$C188)),"交付日前の受領日",IF(OR(AND($L188&lt;&gt;"",$L188&gt;設定!$B$10),AND($O188&lt;&gt;"",$O188&gt;設定!$B$10),AND($R188&lt;&gt;"",$R188&gt;設定!$B$10)),"未来の受領日",IF(AND($AK188&lt;&gt;"",$C188&lt;&gt;"",$AK188&lt;$C188),"交付日前の照合日",IF(AND($AK188="",$AI188&lt;&gt;"","確認済み"),"受領前の照合",IF(AND($AI188="確認済み",$AK188=""),"照合済みで照合日なし",IF(AND($AI188="不備あり",$AR188=""),"不備ありで不備内容なし",IF(AND($L188&lt;&gt;"",$O188&lt;&gt;"",$R188&lt;&gt;"",$AT188="未着対応中"),"全票受領で未着対応中",IF($I188="不明・要確認","ルート不明",IF($J188="","保管場所なし",IF($Z188="","担当者なし",""))))))))))))),"")</f>
        <v/>
      </c>
      <c r="AU188" s="8" t="n"/>
    </row>
    <row r="189">
      <c r="A189" s="4">
        <f>IF($B189="","",ROW()-5)</f>
        <v/>
      </c>
      <c r="B189" s="5" t="n"/>
      <c r="C189" s="6" t="n"/>
      <c r="D189" s="5" t="n"/>
      <c r="E189" s="5" t="n"/>
      <c r="F189" s="5" t="n"/>
      <c r="G189" s="5" t="n"/>
      <c r="H189" s="5" t="n"/>
      <c r="I189" s="5" t="n"/>
      <c r="J189" s="5" t="n"/>
      <c r="K189" s="7">
        <f>IF($C189="","",IF($D189="特別管理",設定!$B$3,設定!$B$2)+$C189)</f>
        <v/>
      </c>
      <c r="L189" s="6" t="n"/>
      <c r="M189" s="7">
        <f>IF($L189="","",EDATE($L189,設定!$B$5*12))</f>
        <v/>
      </c>
      <c r="N189" s="7">
        <f>IF($C189="","",IF($D189="特別管理",設定!$B$3,設定!$B$2)+$C189)</f>
        <v/>
      </c>
      <c r="O189" s="6" t="n"/>
      <c r="P189" s="7">
        <f>IF($O189="","",EDATE($O189,設定!$B$5*12))</f>
        <v/>
      </c>
      <c r="Q189" s="7">
        <f>IF($C189="","",設定!$B$4+$C189)</f>
        <v/>
      </c>
      <c r="R189" s="6" t="n"/>
      <c r="S189" s="7">
        <f>IF($R189="","",EDATE($R189,設定!$B$5*12))</f>
        <v/>
      </c>
      <c r="T189" s="7">
        <f>IF($C189="","",EDATE($C189,設定!$B$5*12))</f>
        <v/>
      </c>
      <c r="U189" s="7">
        <f>IF(COUNT($M189,$P189,$S189,$T189)=0,"",MAX(IF($M189="",0,$M189),IF($P189="",0,$P189),IF($S189="",0,$S189),IF($T189="",0,$T189)))</f>
        <v/>
      </c>
      <c r="V189" s="6" t="n"/>
      <c r="W189" s="5" t="n"/>
      <c r="X189" s="7">
        <f>IF(AND($L189="",$K189&lt;&gt;"",設定!$B$10&gt;$K189),$K189+設定!$B$7,"")</f>
        <v/>
      </c>
      <c r="Y189" s="5" t="n"/>
      <c r="Z189" s="5" t="n"/>
      <c r="AA189" s="5" t="n"/>
      <c r="AB189" s="4">
        <f>IF(AH189=5,"完了",IF(AH189=4,"要確認：区分またはルート未設定",IF(AH189=3,IF(AND(設定!$B$10&gt;$K189,$L189=""),"B2票期限超過",IF(AND(設定!$B$10&gt;$N189,$O189=""),"D票期限超過","E票期限超過")),IF(AH189=2,IF(AND(設定!$B$11&gt;=$K189,$L189=""),"B2票期限間近",IF(AND(設定!$B$11&gt;=$N189,$O189=""),"D票期限間近","E票期限間近")),IF(AH189=1,"E票要確認","確認中")))))</f>
        <v/>
      </c>
      <c r="AC189" s="6" t="n"/>
      <c r="AD189" s="5" t="n"/>
      <c r="AE189" s="4">
        <f>IF($L189&lt;&gt;"","受領",IF($K189="","",IF(設定!$B$10&gt;$K189,"超過",IF(設定!$B$11&gt;=$K189,"間近","OK"))))</f>
        <v/>
      </c>
      <c r="AF189" s="4">
        <f>IF($O189&lt;&gt;"","受領",IF($N189="","",IF(設定!$B$10&gt;$N189,"超過",IF(設定!$B$11&gt;=$N189,"間近","OK"))))</f>
        <v/>
      </c>
      <c r="AG189" s="4">
        <f>IF($R189&lt;&gt;"","受領",IF($Q189="","",IF(設定!$B$10&gt;$Q189,"超過",IF(設定!$B$11&gt;=$Q189,"間近","OK"))))</f>
        <v/>
      </c>
      <c r="AH189" s="4">
        <f>IF($B189="",0,IF(($AA189="全票受領済み")+($L189&lt;&gt;"")*($O189&lt;&gt;"")*($R189&lt;&gt;""),5,IF(($D189="")+($I189="不明・要確認"),4,IF((設定!$B$10&gt;$K189)*($L189="")+(設定!$B$10&gt;$N189)*($O189="")+(設定!$B$10&gt;$Q189)*($R189=""),3,IF((設定!$B$11&gt;=$K189)*($L189="")+(設定!$B$11&gt;=$N189)*($O189="")+(設定!$B$11&gt;=$Q189)*($R189=""),2,IF($Q189="",1,0))))))</f>
        <v/>
      </c>
      <c r="AI189" s="8">
        <f>IFERROR(IF($AK189="","",$AK189+設定!$B$9),"")</f>
        <v/>
      </c>
      <c r="AJ189" s="4" t="n"/>
      <c r="AK189" s="7" t="n"/>
      <c r="AL189" s="4" t="n"/>
      <c r="AM189" s="4" t="n"/>
      <c r="AO189" s="8" t="n"/>
      <c r="AS189" s="8" t="n"/>
      <c r="AT189">
        <f>IFERROR(IF($B189="","",IF(COUNTIF($B$6:$B$305,$B189)&gt;1,"管理番号重複",IF(AND($C189="",OR($D189&lt;&gt;"",$L189&lt;&gt;"",$O189&lt;&gt;"",$R189&lt;&gt;"")),"交付日なしでデータあり",IF(OR(AND($L189&lt;&gt;"",$C189&lt;&gt;"",$L189&lt;$C189),AND($O189&lt;&gt;"",$C189&lt;&gt;"",$O189&lt;$C189),AND($R189&lt;&gt;"",$C189&lt;&gt;"",$R189&lt;$C189)),"交付日前の受領日",IF(OR(AND($L189&lt;&gt;"",$L189&gt;設定!$B$10),AND($O189&lt;&gt;"",$O189&gt;設定!$B$10),AND($R189&lt;&gt;"",$R189&gt;設定!$B$10)),"未来の受領日",IF(AND($AK189&lt;&gt;"",$C189&lt;&gt;"",$AK189&lt;$C189),"交付日前の照合日",IF(AND($AK189="",$AI189&lt;&gt;"","確認済み"),"受領前の照合",IF(AND($AI189="確認済み",$AK189=""),"照合済みで照合日なし",IF(AND($AI189="不備あり",$AR189=""),"不備ありで不備内容なし",IF(AND($L189&lt;&gt;"",$O189&lt;&gt;"",$R189&lt;&gt;"",$AT189="未着対応中"),"全票受領で未着対応中",IF($I189="不明・要確認","ルート不明",IF($J189="","保管場所なし",IF($Z189="","担当者なし",""))))))))))))),"")</f>
        <v/>
      </c>
      <c r="AU189" s="8" t="n"/>
    </row>
    <row r="190">
      <c r="A190" s="4">
        <f>IF($B190="","",ROW()-5)</f>
        <v/>
      </c>
      <c r="B190" s="5" t="n"/>
      <c r="C190" s="6" t="n"/>
      <c r="D190" s="5" t="n"/>
      <c r="E190" s="5" t="n"/>
      <c r="F190" s="5" t="n"/>
      <c r="G190" s="5" t="n"/>
      <c r="H190" s="5" t="n"/>
      <c r="I190" s="5" t="n"/>
      <c r="J190" s="5" t="n"/>
      <c r="K190" s="7">
        <f>IF($C190="","",IF($D190="特別管理",設定!$B$3,設定!$B$2)+$C190)</f>
        <v/>
      </c>
      <c r="L190" s="6" t="n"/>
      <c r="M190" s="7">
        <f>IF($L190="","",EDATE($L190,設定!$B$5*12))</f>
        <v/>
      </c>
      <c r="N190" s="7">
        <f>IF($C190="","",IF($D190="特別管理",設定!$B$3,設定!$B$2)+$C190)</f>
        <v/>
      </c>
      <c r="O190" s="6" t="n"/>
      <c r="P190" s="7">
        <f>IF($O190="","",EDATE($O190,設定!$B$5*12))</f>
        <v/>
      </c>
      <c r="Q190" s="7">
        <f>IF($C190="","",設定!$B$4+$C190)</f>
        <v/>
      </c>
      <c r="R190" s="6" t="n"/>
      <c r="S190" s="7">
        <f>IF($R190="","",EDATE($R190,設定!$B$5*12))</f>
        <v/>
      </c>
      <c r="T190" s="7">
        <f>IF($C190="","",EDATE($C190,設定!$B$5*12))</f>
        <v/>
      </c>
      <c r="U190" s="7">
        <f>IF(COUNT($M190,$P190,$S190,$T190)=0,"",MAX(IF($M190="",0,$M190),IF($P190="",0,$P190),IF($S190="",0,$S190),IF($T190="",0,$T190)))</f>
        <v/>
      </c>
      <c r="V190" s="6" t="n"/>
      <c r="W190" s="5" t="n"/>
      <c r="X190" s="7">
        <f>IF(AND($L190="",$K190&lt;&gt;"",設定!$B$10&gt;$K190),$K190+設定!$B$7,"")</f>
        <v/>
      </c>
      <c r="Y190" s="5" t="n"/>
      <c r="Z190" s="5" t="n"/>
      <c r="AA190" s="5" t="n"/>
      <c r="AB190" s="4">
        <f>IF(AH190=5,"完了",IF(AH190=4,"要確認：区分またはルート未設定",IF(AH190=3,IF(AND(設定!$B$10&gt;$K190,$L190=""),"B2票期限超過",IF(AND(設定!$B$10&gt;$N190,$O190=""),"D票期限超過","E票期限超過")),IF(AH190=2,IF(AND(設定!$B$11&gt;=$K190,$L190=""),"B2票期限間近",IF(AND(設定!$B$11&gt;=$N190,$O190=""),"D票期限間近","E票期限間近")),IF(AH190=1,"E票要確認","確認中")))))</f>
        <v/>
      </c>
      <c r="AC190" s="6" t="n"/>
      <c r="AD190" s="5" t="n"/>
      <c r="AE190" s="4">
        <f>IF($L190&lt;&gt;"","受領",IF($K190="","",IF(設定!$B$10&gt;$K190,"超過",IF(設定!$B$11&gt;=$K190,"間近","OK"))))</f>
        <v/>
      </c>
      <c r="AF190" s="4">
        <f>IF($O190&lt;&gt;"","受領",IF($N190="","",IF(設定!$B$10&gt;$N190,"超過",IF(設定!$B$11&gt;=$N190,"間近","OK"))))</f>
        <v/>
      </c>
      <c r="AG190" s="4">
        <f>IF($R190&lt;&gt;"","受領",IF($Q190="","",IF(設定!$B$10&gt;$Q190,"超過",IF(設定!$B$11&gt;=$Q190,"間近","OK"))))</f>
        <v/>
      </c>
      <c r="AH190" s="4">
        <f>IF($B190="",0,IF(($AA190="全票受領済み")+($L190&lt;&gt;"")*($O190&lt;&gt;"")*($R190&lt;&gt;""),5,IF(($D190="")+($I190="不明・要確認"),4,IF((設定!$B$10&gt;$K190)*($L190="")+(設定!$B$10&gt;$N190)*($O190="")+(設定!$B$10&gt;$Q190)*($R190=""),3,IF((設定!$B$11&gt;=$K190)*($L190="")+(設定!$B$11&gt;=$N190)*($O190="")+(設定!$B$11&gt;=$Q190)*($R190=""),2,IF($Q190="",1,0))))))</f>
        <v/>
      </c>
      <c r="AI190" s="8">
        <f>IFERROR(IF($AK190="","",$AK190+設定!$B$9),"")</f>
        <v/>
      </c>
      <c r="AJ190" s="4" t="n"/>
      <c r="AK190" s="7" t="n"/>
      <c r="AL190" s="4" t="n"/>
      <c r="AM190" s="4" t="n"/>
      <c r="AO190" s="8" t="n"/>
      <c r="AS190" s="8" t="n"/>
      <c r="AT190">
        <f>IFERROR(IF($B190="","",IF(COUNTIF($B$6:$B$305,$B190)&gt;1,"管理番号重複",IF(AND($C190="",OR($D190&lt;&gt;"",$L190&lt;&gt;"",$O190&lt;&gt;"",$R190&lt;&gt;"")),"交付日なしでデータあり",IF(OR(AND($L190&lt;&gt;"",$C190&lt;&gt;"",$L190&lt;$C190),AND($O190&lt;&gt;"",$C190&lt;&gt;"",$O190&lt;$C190),AND($R190&lt;&gt;"",$C190&lt;&gt;"",$R190&lt;$C190)),"交付日前の受領日",IF(OR(AND($L190&lt;&gt;"",$L190&gt;設定!$B$10),AND($O190&lt;&gt;"",$O190&gt;設定!$B$10),AND($R190&lt;&gt;"",$R190&gt;設定!$B$10)),"未来の受領日",IF(AND($AK190&lt;&gt;"",$C190&lt;&gt;"",$AK190&lt;$C190),"交付日前の照合日",IF(AND($AK190="",$AI190&lt;&gt;"","確認済み"),"受領前の照合",IF(AND($AI190="確認済み",$AK190=""),"照合済みで照合日なし",IF(AND($AI190="不備あり",$AR190=""),"不備ありで不備内容なし",IF(AND($L190&lt;&gt;"",$O190&lt;&gt;"",$R190&lt;&gt;"",$AT190="未着対応中"),"全票受領で未着対応中",IF($I190="不明・要確認","ルート不明",IF($J190="","保管場所なし",IF($Z190="","担当者なし",""))))))))))))),"")</f>
        <v/>
      </c>
      <c r="AU190" s="8" t="n"/>
    </row>
    <row r="191">
      <c r="A191" s="4">
        <f>IF($B191="","",ROW()-5)</f>
        <v/>
      </c>
      <c r="B191" s="5" t="n"/>
      <c r="C191" s="6" t="n"/>
      <c r="D191" s="5" t="n"/>
      <c r="E191" s="5" t="n"/>
      <c r="F191" s="5" t="n"/>
      <c r="G191" s="5" t="n"/>
      <c r="H191" s="5" t="n"/>
      <c r="I191" s="5" t="n"/>
      <c r="J191" s="5" t="n"/>
      <c r="K191" s="7">
        <f>IF($C191="","",IF($D191="特別管理",設定!$B$3,設定!$B$2)+$C191)</f>
        <v/>
      </c>
      <c r="L191" s="6" t="n"/>
      <c r="M191" s="7">
        <f>IF($L191="","",EDATE($L191,設定!$B$5*12))</f>
        <v/>
      </c>
      <c r="N191" s="7">
        <f>IF($C191="","",IF($D191="特別管理",設定!$B$3,設定!$B$2)+$C191)</f>
        <v/>
      </c>
      <c r="O191" s="6" t="n"/>
      <c r="P191" s="7">
        <f>IF($O191="","",EDATE($O191,設定!$B$5*12))</f>
        <v/>
      </c>
      <c r="Q191" s="7">
        <f>IF($C191="","",設定!$B$4+$C191)</f>
        <v/>
      </c>
      <c r="R191" s="6" t="n"/>
      <c r="S191" s="7">
        <f>IF($R191="","",EDATE($R191,設定!$B$5*12))</f>
        <v/>
      </c>
      <c r="T191" s="7">
        <f>IF($C191="","",EDATE($C191,設定!$B$5*12))</f>
        <v/>
      </c>
      <c r="U191" s="7">
        <f>IF(COUNT($M191,$P191,$S191,$T191)=0,"",MAX(IF($M191="",0,$M191),IF($P191="",0,$P191),IF($S191="",0,$S191),IF($T191="",0,$T191)))</f>
        <v/>
      </c>
      <c r="V191" s="6" t="n"/>
      <c r="W191" s="5" t="n"/>
      <c r="X191" s="7">
        <f>IF(AND($L191="",$K191&lt;&gt;"",設定!$B$10&gt;$K191),$K191+設定!$B$7,"")</f>
        <v/>
      </c>
      <c r="Y191" s="5" t="n"/>
      <c r="Z191" s="5" t="n"/>
      <c r="AA191" s="5" t="n"/>
      <c r="AB191" s="4">
        <f>IF(AH191=5,"完了",IF(AH191=4,"要確認：区分またはルート未設定",IF(AH191=3,IF(AND(設定!$B$10&gt;$K191,$L191=""),"B2票期限超過",IF(AND(設定!$B$10&gt;$N191,$O191=""),"D票期限超過","E票期限超過")),IF(AH191=2,IF(AND(設定!$B$11&gt;=$K191,$L191=""),"B2票期限間近",IF(AND(設定!$B$11&gt;=$N191,$O191=""),"D票期限間近","E票期限間近")),IF(AH191=1,"E票要確認","確認中")))))</f>
        <v/>
      </c>
      <c r="AC191" s="6" t="n"/>
      <c r="AD191" s="5" t="n"/>
      <c r="AE191" s="4">
        <f>IF($L191&lt;&gt;"","受領",IF($K191="","",IF(設定!$B$10&gt;$K191,"超過",IF(設定!$B$11&gt;=$K191,"間近","OK"))))</f>
        <v/>
      </c>
      <c r="AF191" s="4">
        <f>IF($O191&lt;&gt;"","受領",IF($N191="","",IF(設定!$B$10&gt;$N191,"超過",IF(設定!$B$11&gt;=$N191,"間近","OK"))))</f>
        <v/>
      </c>
      <c r="AG191" s="4">
        <f>IF($R191&lt;&gt;"","受領",IF($Q191="","",IF(設定!$B$10&gt;$Q191,"超過",IF(設定!$B$11&gt;=$Q191,"間近","OK"))))</f>
        <v/>
      </c>
      <c r="AH191" s="4">
        <f>IF($B191="",0,IF(($AA191="全票受領済み")+($L191&lt;&gt;"")*($O191&lt;&gt;"")*($R191&lt;&gt;""),5,IF(($D191="")+($I191="不明・要確認"),4,IF((設定!$B$10&gt;$K191)*($L191="")+(設定!$B$10&gt;$N191)*($O191="")+(設定!$B$10&gt;$Q191)*($R191=""),3,IF((設定!$B$11&gt;=$K191)*($L191="")+(設定!$B$11&gt;=$N191)*($O191="")+(設定!$B$11&gt;=$Q191)*($R191=""),2,IF($Q191="",1,0))))))</f>
        <v/>
      </c>
      <c r="AI191" s="8">
        <f>IFERROR(IF($AK191="","",$AK191+設定!$B$9),"")</f>
        <v/>
      </c>
      <c r="AJ191" s="4" t="n"/>
      <c r="AK191" s="7" t="n"/>
      <c r="AL191" s="4" t="n"/>
      <c r="AM191" s="4" t="n"/>
      <c r="AO191" s="8" t="n"/>
      <c r="AS191" s="8" t="n"/>
      <c r="AT191">
        <f>IFERROR(IF($B191="","",IF(COUNTIF($B$6:$B$305,$B191)&gt;1,"管理番号重複",IF(AND($C191="",OR($D191&lt;&gt;"",$L191&lt;&gt;"",$O191&lt;&gt;"",$R191&lt;&gt;"")),"交付日なしでデータあり",IF(OR(AND($L191&lt;&gt;"",$C191&lt;&gt;"",$L191&lt;$C191),AND($O191&lt;&gt;"",$C191&lt;&gt;"",$O191&lt;$C191),AND($R191&lt;&gt;"",$C191&lt;&gt;"",$R191&lt;$C191)),"交付日前の受領日",IF(OR(AND($L191&lt;&gt;"",$L191&gt;設定!$B$10),AND($O191&lt;&gt;"",$O191&gt;設定!$B$10),AND($R191&lt;&gt;"",$R191&gt;設定!$B$10)),"未来の受領日",IF(AND($AK191&lt;&gt;"",$C191&lt;&gt;"",$AK191&lt;$C191),"交付日前の照合日",IF(AND($AK191="",$AI191&lt;&gt;"","確認済み"),"受領前の照合",IF(AND($AI191="確認済み",$AK191=""),"照合済みで照合日なし",IF(AND($AI191="不備あり",$AR191=""),"不備ありで不備内容なし",IF(AND($L191&lt;&gt;"",$O191&lt;&gt;"",$R191&lt;&gt;"",$AT191="未着対応中"),"全票受領で未着対応中",IF($I191="不明・要確認","ルート不明",IF($J191="","保管場所なし",IF($Z191="","担当者なし",""))))))))))))),"")</f>
        <v/>
      </c>
      <c r="AU191" s="8" t="n"/>
    </row>
    <row r="192">
      <c r="A192" s="4">
        <f>IF($B192="","",ROW()-5)</f>
        <v/>
      </c>
      <c r="B192" s="5" t="n"/>
      <c r="C192" s="6" t="n"/>
      <c r="D192" s="5" t="n"/>
      <c r="E192" s="5" t="n"/>
      <c r="F192" s="5" t="n"/>
      <c r="G192" s="5" t="n"/>
      <c r="H192" s="5" t="n"/>
      <c r="I192" s="5" t="n"/>
      <c r="J192" s="5" t="n"/>
      <c r="K192" s="7">
        <f>IF($C192="","",IF($D192="特別管理",設定!$B$3,設定!$B$2)+$C192)</f>
        <v/>
      </c>
      <c r="L192" s="6" t="n"/>
      <c r="M192" s="7">
        <f>IF($L192="","",EDATE($L192,設定!$B$5*12))</f>
        <v/>
      </c>
      <c r="N192" s="7">
        <f>IF($C192="","",IF($D192="特別管理",設定!$B$3,設定!$B$2)+$C192)</f>
        <v/>
      </c>
      <c r="O192" s="6" t="n"/>
      <c r="P192" s="7">
        <f>IF($O192="","",EDATE($O192,設定!$B$5*12))</f>
        <v/>
      </c>
      <c r="Q192" s="7">
        <f>IF($C192="","",設定!$B$4+$C192)</f>
        <v/>
      </c>
      <c r="R192" s="6" t="n"/>
      <c r="S192" s="7">
        <f>IF($R192="","",EDATE($R192,設定!$B$5*12))</f>
        <v/>
      </c>
      <c r="T192" s="7">
        <f>IF($C192="","",EDATE($C192,設定!$B$5*12))</f>
        <v/>
      </c>
      <c r="U192" s="7">
        <f>IF(COUNT($M192,$P192,$S192,$T192)=0,"",MAX(IF($M192="",0,$M192),IF($P192="",0,$P192),IF($S192="",0,$S192),IF($T192="",0,$T192)))</f>
        <v/>
      </c>
      <c r="V192" s="6" t="n"/>
      <c r="W192" s="5" t="n"/>
      <c r="X192" s="7">
        <f>IF(AND($L192="",$K192&lt;&gt;"",設定!$B$10&gt;$K192),$K192+設定!$B$7,"")</f>
        <v/>
      </c>
      <c r="Y192" s="5" t="n"/>
      <c r="Z192" s="5" t="n"/>
      <c r="AA192" s="5" t="n"/>
      <c r="AB192" s="4">
        <f>IF(AH192=5,"完了",IF(AH192=4,"要確認：区分またはルート未設定",IF(AH192=3,IF(AND(設定!$B$10&gt;$K192,$L192=""),"B2票期限超過",IF(AND(設定!$B$10&gt;$N192,$O192=""),"D票期限超過","E票期限超過")),IF(AH192=2,IF(AND(設定!$B$11&gt;=$K192,$L192=""),"B2票期限間近",IF(AND(設定!$B$11&gt;=$N192,$O192=""),"D票期限間近","E票期限間近")),IF(AH192=1,"E票要確認","確認中")))))</f>
        <v/>
      </c>
      <c r="AC192" s="6" t="n"/>
      <c r="AD192" s="5" t="n"/>
      <c r="AE192" s="4">
        <f>IF($L192&lt;&gt;"","受領",IF($K192="","",IF(設定!$B$10&gt;$K192,"超過",IF(設定!$B$11&gt;=$K192,"間近","OK"))))</f>
        <v/>
      </c>
      <c r="AF192" s="4">
        <f>IF($O192&lt;&gt;"","受領",IF($N192="","",IF(設定!$B$10&gt;$N192,"超過",IF(設定!$B$11&gt;=$N192,"間近","OK"))))</f>
        <v/>
      </c>
      <c r="AG192" s="4">
        <f>IF($R192&lt;&gt;"","受領",IF($Q192="","",IF(設定!$B$10&gt;$Q192,"超過",IF(設定!$B$11&gt;=$Q192,"間近","OK"))))</f>
        <v/>
      </c>
      <c r="AH192" s="4">
        <f>IF($B192="",0,IF(($AA192="全票受領済み")+($L192&lt;&gt;"")*($O192&lt;&gt;"")*($R192&lt;&gt;""),5,IF(($D192="")+($I192="不明・要確認"),4,IF((設定!$B$10&gt;$K192)*($L192="")+(設定!$B$10&gt;$N192)*($O192="")+(設定!$B$10&gt;$Q192)*($R192=""),3,IF((設定!$B$11&gt;=$K192)*($L192="")+(設定!$B$11&gt;=$N192)*($O192="")+(設定!$B$11&gt;=$Q192)*($R192=""),2,IF($Q192="",1,0))))))</f>
        <v/>
      </c>
      <c r="AI192" s="8">
        <f>IFERROR(IF($AK192="","",$AK192+設定!$B$9),"")</f>
        <v/>
      </c>
      <c r="AJ192" s="4" t="n"/>
      <c r="AK192" s="7" t="n"/>
      <c r="AL192" s="4" t="n"/>
      <c r="AM192" s="4" t="n"/>
      <c r="AO192" s="8" t="n"/>
      <c r="AS192" s="8" t="n"/>
      <c r="AT192">
        <f>IFERROR(IF($B192="","",IF(COUNTIF($B$6:$B$305,$B192)&gt;1,"管理番号重複",IF(AND($C192="",OR($D192&lt;&gt;"",$L192&lt;&gt;"",$O192&lt;&gt;"",$R192&lt;&gt;"")),"交付日なしでデータあり",IF(OR(AND($L192&lt;&gt;"",$C192&lt;&gt;"",$L192&lt;$C192),AND($O192&lt;&gt;"",$C192&lt;&gt;"",$O192&lt;$C192),AND($R192&lt;&gt;"",$C192&lt;&gt;"",$R192&lt;$C192)),"交付日前の受領日",IF(OR(AND($L192&lt;&gt;"",$L192&gt;設定!$B$10),AND($O192&lt;&gt;"",$O192&gt;設定!$B$10),AND($R192&lt;&gt;"",$R192&gt;設定!$B$10)),"未来の受領日",IF(AND($AK192&lt;&gt;"",$C192&lt;&gt;"",$AK192&lt;$C192),"交付日前の照合日",IF(AND($AK192="",$AI192&lt;&gt;"","確認済み"),"受領前の照合",IF(AND($AI192="確認済み",$AK192=""),"照合済みで照合日なし",IF(AND($AI192="不備あり",$AR192=""),"不備ありで不備内容なし",IF(AND($L192&lt;&gt;"",$O192&lt;&gt;"",$R192&lt;&gt;"",$AT192="未着対応中"),"全票受領で未着対応中",IF($I192="不明・要確認","ルート不明",IF($J192="","保管場所なし",IF($Z192="","担当者なし",""))))))))))))),"")</f>
        <v/>
      </c>
      <c r="AU192" s="8" t="n"/>
    </row>
    <row r="193">
      <c r="A193" s="4">
        <f>IF($B193="","",ROW()-5)</f>
        <v/>
      </c>
      <c r="B193" s="5" t="n"/>
      <c r="C193" s="6" t="n"/>
      <c r="D193" s="5" t="n"/>
      <c r="E193" s="5" t="n"/>
      <c r="F193" s="5" t="n"/>
      <c r="G193" s="5" t="n"/>
      <c r="H193" s="5" t="n"/>
      <c r="I193" s="5" t="n"/>
      <c r="J193" s="5" t="n"/>
      <c r="K193" s="7">
        <f>IF($C193="","",IF($D193="特別管理",設定!$B$3,設定!$B$2)+$C193)</f>
        <v/>
      </c>
      <c r="L193" s="6" t="n"/>
      <c r="M193" s="7">
        <f>IF($L193="","",EDATE($L193,設定!$B$5*12))</f>
        <v/>
      </c>
      <c r="N193" s="7">
        <f>IF($C193="","",IF($D193="特別管理",設定!$B$3,設定!$B$2)+$C193)</f>
        <v/>
      </c>
      <c r="O193" s="6" t="n"/>
      <c r="P193" s="7">
        <f>IF($O193="","",EDATE($O193,設定!$B$5*12))</f>
        <v/>
      </c>
      <c r="Q193" s="7">
        <f>IF($C193="","",設定!$B$4+$C193)</f>
        <v/>
      </c>
      <c r="R193" s="6" t="n"/>
      <c r="S193" s="7">
        <f>IF($R193="","",EDATE($R193,設定!$B$5*12))</f>
        <v/>
      </c>
      <c r="T193" s="7">
        <f>IF($C193="","",EDATE($C193,設定!$B$5*12))</f>
        <v/>
      </c>
      <c r="U193" s="7">
        <f>IF(COUNT($M193,$P193,$S193,$T193)=0,"",MAX(IF($M193="",0,$M193),IF($P193="",0,$P193),IF($S193="",0,$S193),IF($T193="",0,$T193)))</f>
        <v/>
      </c>
      <c r="V193" s="6" t="n"/>
      <c r="W193" s="5" t="n"/>
      <c r="X193" s="7">
        <f>IF(AND($L193="",$K193&lt;&gt;"",設定!$B$10&gt;$K193),$K193+設定!$B$7,"")</f>
        <v/>
      </c>
      <c r="Y193" s="5" t="n"/>
      <c r="Z193" s="5" t="n"/>
      <c r="AA193" s="5" t="n"/>
      <c r="AB193" s="4">
        <f>IF(AH193=5,"完了",IF(AH193=4,"要確認：区分またはルート未設定",IF(AH193=3,IF(AND(設定!$B$10&gt;$K193,$L193=""),"B2票期限超過",IF(AND(設定!$B$10&gt;$N193,$O193=""),"D票期限超過","E票期限超過")),IF(AH193=2,IF(AND(設定!$B$11&gt;=$K193,$L193=""),"B2票期限間近",IF(AND(設定!$B$11&gt;=$N193,$O193=""),"D票期限間近","E票期限間近")),IF(AH193=1,"E票要確認","確認中")))))</f>
        <v/>
      </c>
      <c r="AC193" s="6" t="n"/>
      <c r="AD193" s="5" t="n"/>
      <c r="AE193" s="4">
        <f>IF($L193&lt;&gt;"","受領",IF($K193="","",IF(設定!$B$10&gt;$K193,"超過",IF(設定!$B$11&gt;=$K193,"間近","OK"))))</f>
        <v/>
      </c>
      <c r="AF193" s="4">
        <f>IF($O193&lt;&gt;"","受領",IF($N193="","",IF(設定!$B$10&gt;$N193,"超過",IF(設定!$B$11&gt;=$N193,"間近","OK"))))</f>
        <v/>
      </c>
      <c r="AG193" s="4">
        <f>IF($R193&lt;&gt;"","受領",IF($Q193="","",IF(設定!$B$10&gt;$Q193,"超過",IF(設定!$B$11&gt;=$Q193,"間近","OK"))))</f>
        <v/>
      </c>
      <c r="AH193" s="4">
        <f>IF($B193="",0,IF(($AA193="全票受領済み")+($L193&lt;&gt;"")*($O193&lt;&gt;"")*($R193&lt;&gt;""),5,IF(($D193="")+($I193="不明・要確認"),4,IF((設定!$B$10&gt;$K193)*($L193="")+(設定!$B$10&gt;$N193)*($O193="")+(設定!$B$10&gt;$Q193)*($R193=""),3,IF((設定!$B$11&gt;=$K193)*($L193="")+(設定!$B$11&gt;=$N193)*($O193="")+(設定!$B$11&gt;=$Q193)*($R193=""),2,IF($Q193="",1,0))))))</f>
        <v/>
      </c>
      <c r="AI193" s="8">
        <f>IFERROR(IF($AK193="","",$AK193+設定!$B$9),"")</f>
        <v/>
      </c>
      <c r="AJ193" s="4" t="n"/>
      <c r="AK193" s="7" t="n"/>
      <c r="AL193" s="4" t="n"/>
      <c r="AM193" s="4" t="n"/>
      <c r="AO193" s="8" t="n"/>
      <c r="AS193" s="8" t="n"/>
      <c r="AT193">
        <f>IFERROR(IF($B193="","",IF(COUNTIF($B$6:$B$305,$B193)&gt;1,"管理番号重複",IF(AND($C193="",OR($D193&lt;&gt;"",$L193&lt;&gt;"",$O193&lt;&gt;"",$R193&lt;&gt;"")),"交付日なしでデータあり",IF(OR(AND($L193&lt;&gt;"",$C193&lt;&gt;"",$L193&lt;$C193),AND($O193&lt;&gt;"",$C193&lt;&gt;"",$O193&lt;$C193),AND($R193&lt;&gt;"",$C193&lt;&gt;"",$R193&lt;$C193)),"交付日前の受領日",IF(OR(AND($L193&lt;&gt;"",$L193&gt;設定!$B$10),AND($O193&lt;&gt;"",$O193&gt;設定!$B$10),AND($R193&lt;&gt;"",$R193&gt;設定!$B$10)),"未来の受領日",IF(AND($AK193&lt;&gt;"",$C193&lt;&gt;"",$AK193&lt;$C193),"交付日前の照合日",IF(AND($AK193="",$AI193&lt;&gt;"","確認済み"),"受領前の照合",IF(AND($AI193="確認済み",$AK193=""),"照合済みで照合日なし",IF(AND($AI193="不備あり",$AR193=""),"不備ありで不備内容なし",IF(AND($L193&lt;&gt;"",$O193&lt;&gt;"",$R193&lt;&gt;"",$AT193="未着対応中"),"全票受領で未着対応中",IF($I193="不明・要確認","ルート不明",IF($J193="","保管場所なし",IF($Z193="","担当者なし",""))))))))))))),"")</f>
        <v/>
      </c>
      <c r="AU193" s="8" t="n"/>
    </row>
    <row r="194">
      <c r="A194" s="4">
        <f>IF($B194="","",ROW()-5)</f>
        <v/>
      </c>
      <c r="B194" s="5" t="n"/>
      <c r="C194" s="6" t="n"/>
      <c r="D194" s="5" t="n"/>
      <c r="E194" s="5" t="n"/>
      <c r="F194" s="5" t="n"/>
      <c r="G194" s="5" t="n"/>
      <c r="H194" s="5" t="n"/>
      <c r="I194" s="5" t="n"/>
      <c r="J194" s="5" t="n"/>
      <c r="K194" s="7">
        <f>IF($C194="","",IF($D194="特別管理",設定!$B$3,設定!$B$2)+$C194)</f>
        <v/>
      </c>
      <c r="L194" s="6" t="n"/>
      <c r="M194" s="7">
        <f>IF($L194="","",EDATE($L194,設定!$B$5*12))</f>
        <v/>
      </c>
      <c r="N194" s="7">
        <f>IF($C194="","",IF($D194="特別管理",設定!$B$3,設定!$B$2)+$C194)</f>
        <v/>
      </c>
      <c r="O194" s="6" t="n"/>
      <c r="P194" s="7">
        <f>IF($O194="","",EDATE($O194,設定!$B$5*12))</f>
        <v/>
      </c>
      <c r="Q194" s="7">
        <f>IF($C194="","",設定!$B$4+$C194)</f>
        <v/>
      </c>
      <c r="R194" s="6" t="n"/>
      <c r="S194" s="7">
        <f>IF($R194="","",EDATE($R194,設定!$B$5*12))</f>
        <v/>
      </c>
      <c r="T194" s="7">
        <f>IF($C194="","",EDATE($C194,設定!$B$5*12))</f>
        <v/>
      </c>
      <c r="U194" s="7">
        <f>IF(COUNT($M194,$P194,$S194,$T194)=0,"",MAX(IF($M194="",0,$M194),IF($P194="",0,$P194),IF($S194="",0,$S194),IF($T194="",0,$T194)))</f>
        <v/>
      </c>
      <c r="V194" s="6" t="n"/>
      <c r="W194" s="5" t="n"/>
      <c r="X194" s="7">
        <f>IF(AND($L194="",$K194&lt;&gt;"",設定!$B$10&gt;$K194),$K194+設定!$B$7,"")</f>
        <v/>
      </c>
      <c r="Y194" s="5" t="n"/>
      <c r="Z194" s="5" t="n"/>
      <c r="AA194" s="5" t="n"/>
      <c r="AB194" s="4">
        <f>IF(AH194=5,"完了",IF(AH194=4,"要確認：区分またはルート未設定",IF(AH194=3,IF(AND(設定!$B$10&gt;$K194,$L194=""),"B2票期限超過",IF(AND(設定!$B$10&gt;$N194,$O194=""),"D票期限超過","E票期限超過")),IF(AH194=2,IF(AND(設定!$B$11&gt;=$K194,$L194=""),"B2票期限間近",IF(AND(設定!$B$11&gt;=$N194,$O194=""),"D票期限間近","E票期限間近")),IF(AH194=1,"E票要確認","確認中")))))</f>
        <v/>
      </c>
      <c r="AC194" s="6" t="n"/>
      <c r="AD194" s="5" t="n"/>
      <c r="AE194" s="4">
        <f>IF($L194&lt;&gt;"","受領",IF($K194="","",IF(設定!$B$10&gt;$K194,"超過",IF(設定!$B$11&gt;=$K194,"間近","OK"))))</f>
        <v/>
      </c>
      <c r="AF194" s="4">
        <f>IF($O194&lt;&gt;"","受領",IF($N194="","",IF(設定!$B$10&gt;$N194,"超過",IF(設定!$B$11&gt;=$N194,"間近","OK"))))</f>
        <v/>
      </c>
      <c r="AG194" s="4">
        <f>IF($R194&lt;&gt;"","受領",IF($Q194="","",IF(設定!$B$10&gt;$Q194,"超過",IF(設定!$B$11&gt;=$Q194,"間近","OK"))))</f>
        <v/>
      </c>
      <c r="AH194" s="4">
        <f>IF($B194="",0,IF(($AA194="全票受領済み")+($L194&lt;&gt;"")*($O194&lt;&gt;"")*($R194&lt;&gt;""),5,IF(($D194="")+($I194="不明・要確認"),4,IF((設定!$B$10&gt;$K194)*($L194="")+(設定!$B$10&gt;$N194)*($O194="")+(設定!$B$10&gt;$Q194)*($R194=""),3,IF((設定!$B$11&gt;=$K194)*($L194="")+(設定!$B$11&gt;=$N194)*($O194="")+(設定!$B$11&gt;=$Q194)*($R194=""),2,IF($Q194="",1,0))))))</f>
        <v/>
      </c>
      <c r="AI194" s="8">
        <f>IFERROR(IF($AK194="","",$AK194+設定!$B$9),"")</f>
        <v/>
      </c>
      <c r="AJ194" s="4" t="n"/>
      <c r="AK194" s="7" t="n"/>
      <c r="AL194" s="4" t="n"/>
      <c r="AM194" s="4" t="n"/>
      <c r="AO194" s="8" t="n"/>
      <c r="AS194" s="8" t="n"/>
      <c r="AT194">
        <f>IFERROR(IF($B194="","",IF(COUNTIF($B$6:$B$305,$B194)&gt;1,"管理番号重複",IF(AND($C194="",OR($D194&lt;&gt;"",$L194&lt;&gt;"",$O194&lt;&gt;"",$R194&lt;&gt;"")),"交付日なしでデータあり",IF(OR(AND($L194&lt;&gt;"",$C194&lt;&gt;"",$L194&lt;$C194),AND($O194&lt;&gt;"",$C194&lt;&gt;"",$O194&lt;$C194),AND($R194&lt;&gt;"",$C194&lt;&gt;"",$R194&lt;$C194)),"交付日前の受領日",IF(OR(AND($L194&lt;&gt;"",$L194&gt;設定!$B$10),AND($O194&lt;&gt;"",$O194&gt;設定!$B$10),AND($R194&lt;&gt;"",$R194&gt;設定!$B$10)),"未来の受領日",IF(AND($AK194&lt;&gt;"",$C194&lt;&gt;"",$AK194&lt;$C194),"交付日前の照合日",IF(AND($AK194="",$AI194&lt;&gt;"","確認済み"),"受領前の照合",IF(AND($AI194="確認済み",$AK194=""),"照合済みで照合日なし",IF(AND($AI194="不備あり",$AR194=""),"不備ありで不備内容なし",IF(AND($L194&lt;&gt;"",$O194&lt;&gt;"",$R194&lt;&gt;"",$AT194="未着対応中"),"全票受領で未着対応中",IF($I194="不明・要確認","ルート不明",IF($J194="","保管場所なし",IF($Z194="","担当者なし",""))))))))))))),"")</f>
        <v/>
      </c>
      <c r="AU194" s="8" t="n"/>
    </row>
    <row r="195">
      <c r="A195" s="4">
        <f>IF($B195="","",ROW()-5)</f>
        <v/>
      </c>
      <c r="B195" s="5" t="n"/>
      <c r="C195" s="6" t="n"/>
      <c r="D195" s="5" t="n"/>
      <c r="E195" s="5" t="n"/>
      <c r="F195" s="5" t="n"/>
      <c r="G195" s="5" t="n"/>
      <c r="H195" s="5" t="n"/>
      <c r="I195" s="5" t="n"/>
      <c r="J195" s="5" t="n"/>
      <c r="K195" s="7">
        <f>IF($C195="","",IF($D195="特別管理",設定!$B$3,設定!$B$2)+$C195)</f>
        <v/>
      </c>
      <c r="L195" s="6" t="n"/>
      <c r="M195" s="7">
        <f>IF($L195="","",EDATE($L195,設定!$B$5*12))</f>
        <v/>
      </c>
      <c r="N195" s="7">
        <f>IF($C195="","",IF($D195="特別管理",設定!$B$3,設定!$B$2)+$C195)</f>
        <v/>
      </c>
      <c r="O195" s="6" t="n"/>
      <c r="P195" s="7">
        <f>IF($O195="","",EDATE($O195,設定!$B$5*12))</f>
        <v/>
      </c>
      <c r="Q195" s="7">
        <f>IF($C195="","",設定!$B$4+$C195)</f>
        <v/>
      </c>
      <c r="R195" s="6" t="n"/>
      <c r="S195" s="7">
        <f>IF($R195="","",EDATE($R195,設定!$B$5*12))</f>
        <v/>
      </c>
      <c r="T195" s="7">
        <f>IF($C195="","",EDATE($C195,設定!$B$5*12))</f>
        <v/>
      </c>
      <c r="U195" s="7">
        <f>IF(COUNT($M195,$P195,$S195,$T195)=0,"",MAX(IF($M195="",0,$M195),IF($P195="",0,$P195),IF($S195="",0,$S195),IF($T195="",0,$T195)))</f>
        <v/>
      </c>
      <c r="V195" s="6" t="n"/>
      <c r="W195" s="5" t="n"/>
      <c r="X195" s="7">
        <f>IF(AND($L195="",$K195&lt;&gt;"",設定!$B$10&gt;$K195),$K195+設定!$B$7,"")</f>
        <v/>
      </c>
      <c r="Y195" s="5" t="n"/>
      <c r="Z195" s="5" t="n"/>
      <c r="AA195" s="5" t="n"/>
      <c r="AB195" s="4">
        <f>IF(AH195=5,"完了",IF(AH195=4,"要確認：区分またはルート未設定",IF(AH195=3,IF(AND(設定!$B$10&gt;$K195,$L195=""),"B2票期限超過",IF(AND(設定!$B$10&gt;$N195,$O195=""),"D票期限超過","E票期限超過")),IF(AH195=2,IF(AND(設定!$B$11&gt;=$K195,$L195=""),"B2票期限間近",IF(AND(設定!$B$11&gt;=$N195,$O195=""),"D票期限間近","E票期限間近")),IF(AH195=1,"E票要確認","確認中")))))</f>
        <v/>
      </c>
      <c r="AC195" s="6" t="n"/>
      <c r="AD195" s="5" t="n"/>
      <c r="AE195" s="4">
        <f>IF($L195&lt;&gt;"","受領",IF($K195="","",IF(設定!$B$10&gt;$K195,"超過",IF(設定!$B$11&gt;=$K195,"間近","OK"))))</f>
        <v/>
      </c>
      <c r="AF195" s="4">
        <f>IF($O195&lt;&gt;"","受領",IF($N195="","",IF(設定!$B$10&gt;$N195,"超過",IF(設定!$B$11&gt;=$N195,"間近","OK"))))</f>
        <v/>
      </c>
      <c r="AG195" s="4">
        <f>IF($R195&lt;&gt;"","受領",IF($Q195="","",IF(設定!$B$10&gt;$Q195,"超過",IF(設定!$B$11&gt;=$Q195,"間近","OK"))))</f>
        <v/>
      </c>
      <c r="AH195" s="4">
        <f>IF($B195="",0,IF(($AA195="全票受領済み")+($L195&lt;&gt;"")*($O195&lt;&gt;"")*($R195&lt;&gt;""),5,IF(($D195="")+($I195="不明・要確認"),4,IF((設定!$B$10&gt;$K195)*($L195="")+(設定!$B$10&gt;$N195)*($O195="")+(設定!$B$10&gt;$Q195)*($R195=""),3,IF((設定!$B$11&gt;=$K195)*($L195="")+(設定!$B$11&gt;=$N195)*($O195="")+(設定!$B$11&gt;=$Q195)*($R195=""),2,IF($Q195="",1,0))))))</f>
        <v/>
      </c>
      <c r="AI195" s="8">
        <f>IFERROR(IF($AK195="","",$AK195+設定!$B$9),"")</f>
        <v/>
      </c>
      <c r="AJ195" s="4" t="n"/>
      <c r="AK195" s="7" t="n"/>
      <c r="AL195" s="4" t="n"/>
      <c r="AM195" s="4" t="n"/>
      <c r="AO195" s="8" t="n"/>
      <c r="AS195" s="8" t="n"/>
      <c r="AT195">
        <f>IFERROR(IF($B195="","",IF(COUNTIF($B$6:$B$305,$B195)&gt;1,"管理番号重複",IF(AND($C195="",OR($D195&lt;&gt;"",$L195&lt;&gt;"",$O195&lt;&gt;"",$R195&lt;&gt;"")),"交付日なしでデータあり",IF(OR(AND($L195&lt;&gt;"",$C195&lt;&gt;"",$L195&lt;$C195),AND($O195&lt;&gt;"",$C195&lt;&gt;"",$O195&lt;$C195),AND($R195&lt;&gt;"",$C195&lt;&gt;"",$R195&lt;$C195)),"交付日前の受領日",IF(OR(AND($L195&lt;&gt;"",$L195&gt;設定!$B$10),AND($O195&lt;&gt;"",$O195&gt;設定!$B$10),AND($R195&lt;&gt;"",$R195&gt;設定!$B$10)),"未来の受領日",IF(AND($AK195&lt;&gt;"",$C195&lt;&gt;"",$AK195&lt;$C195),"交付日前の照合日",IF(AND($AK195="",$AI195&lt;&gt;"","確認済み"),"受領前の照合",IF(AND($AI195="確認済み",$AK195=""),"照合済みで照合日なし",IF(AND($AI195="不備あり",$AR195=""),"不備ありで不備内容なし",IF(AND($L195&lt;&gt;"",$O195&lt;&gt;"",$R195&lt;&gt;"",$AT195="未着対応中"),"全票受領で未着対応中",IF($I195="不明・要確認","ルート不明",IF($J195="","保管場所なし",IF($Z195="","担当者なし",""))))))))))))),"")</f>
        <v/>
      </c>
      <c r="AU195" s="8" t="n"/>
    </row>
    <row r="196">
      <c r="A196" s="4">
        <f>IF($B196="","",ROW()-5)</f>
        <v/>
      </c>
      <c r="B196" s="5" t="n"/>
      <c r="C196" s="6" t="n"/>
      <c r="D196" s="5" t="n"/>
      <c r="E196" s="5" t="n"/>
      <c r="F196" s="5" t="n"/>
      <c r="G196" s="5" t="n"/>
      <c r="H196" s="5" t="n"/>
      <c r="I196" s="5" t="n"/>
      <c r="J196" s="5" t="n"/>
      <c r="K196" s="7">
        <f>IF($C196="","",IF($D196="特別管理",設定!$B$3,設定!$B$2)+$C196)</f>
        <v/>
      </c>
      <c r="L196" s="6" t="n"/>
      <c r="M196" s="7">
        <f>IF($L196="","",EDATE($L196,設定!$B$5*12))</f>
        <v/>
      </c>
      <c r="N196" s="7">
        <f>IF($C196="","",IF($D196="特別管理",設定!$B$3,設定!$B$2)+$C196)</f>
        <v/>
      </c>
      <c r="O196" s="6" t="n"/>
      <c r="P196" s="7">
        <f>IF($O196="","",EDATE($O196,設定!$B$5*12))</f>
        <v/>
      </c>
      <c r="Q196" s="7">
        <f>IF($C196="","",設定!$B$4+$C196)</f>
        <v/>
      </c>
      <c r="R196" s="6" t="n"/>
      <c r="S196" s="7">
        <f>IF($R196="","",EDATE($R196,設定!$B$5*12))</f>
        <v/>
      </c>
      <c r="T196" s="7">
        <f>IF($C196="","",EDATE($C196,設定!$B$5*12))</f>
        <v/>
      </c>
      <c r="U196" s="7">
        <f>IF(COUNT($M196,$P196,$S196,$T196)=0,"",MAX(IF($M196="",0,$M196),IF($P196="",0,$P196),IF($S196="",0,$S196),IF($T196="",0,$T196)))</f>
        <v/>
      </c>
      <c r="V196" s="6" t="n"/>
      <c r="W196" s="5" t="n"/>
      <c r="X196" s="7">
        <f>IF(AND($L196="",$K196&lt;&gt;"",設定!$B$10&gt;$K196),$K196+設定!$B$7,"")</f>
        <v/>
      </c>
      <c r="Y196" s="5" t="n"/>
      <c r="Z196" s="5" t="n"/>
      <c r="AA196" s="5" t="n"/>
      <c r="AB196" s="4">
        <f>IF(AH196=5,"完了",IF(AH196=4,"要確認：区分またはルート未設定",IF(AH196=3,IF(AND(設定!$B$10&gt;$K196,$L196=""),"B2票期限超過",IF(AND(設定!$B$10&gt;$N196,$O196=""),"D票期限超過","E票期限超過")),IF(AH196=2,IF(AND(設定!$B$11&gt;=$K196,$L196=""),"B2票期限間近",IF(AND(設定!$B$11&gt;=$N196,$O196=""),"D票期限間近","E票期限間近")),IF(AH196=1,"E票要確認","確認中")))))</f>
        <v/>
      </c>
      <c r="AC196" s="6" t="n"/>
      <c r="AD196" s="5" t="n"/>
      <c r="AE196" s="4">
        <f>IF($L196&lt;&gt;"","受領",IF($K196="","",IF(設定!$B$10&gt;$K196,"超過",IF(設定!$B$11&gt;=$K196,"間近","OK"))))</f>
        <v/>
      </c>
      <c r="AF196" s="4">
        <f>IF($O196&lt;&gt;"","受領",IF($N196="","",IF(設定!$B$10&gt;$N196,"超過",IF(設定!$B$11&gt;=$N196,"間近","OK"))))</f>
        <v/>
      </c>
      <c r="AG196" s="4">
        <f>IF($R196&lt;&gt;"","受領",IF($Q196="","",IF(設定!$B$10&gt;$Q196,"超過",IF(設定!$B$11&gt;=$Q196,"間近","OK"))))</f>
        <v/>
      </c>
      <c r="AH196" s="4">
        <f>IF($B196="",0,IF(($AA196="全票受領済み")+($L196&lt;&gt;"")*($O196&lt;&gt;"")*($R196&lt;&gt;""),5,IF(($D196="")+($I196="不明・要確認"),4,IF((設定!$B$10&gt;$K196)*($L196="")+(設定!$B$10&gt;$N196)*($O196="")+(設定!$B$10&gt;$Q196)*($R196=""),3,IF((設定!$B$11&gt;=$K196)*($L196="")+(設定!$B$11&gt;=$N196)*($O196="")+(設定!$B$11&gt;=$Q196)*($R196=""),2,IF($Q196="",1,0))))))</f>
        <v/>
      </c>
      <c r="AI196" s="8">
        <f>IFERROR(IF($AK196="","",$AK196+設定!$B$9),"")</f>
        <v/>
      </c>
      <c r="AJ196" s="4" t="n"/>
      <c r="AK196" s="7" t="n"/>
      <c r="AL196" s="4" t="n"/>
      <c r="AM196" s="4" t="n"/>
      <c r="AO196" s="8" t="n"/>
      <c r="AS196" s="8" t="n"/>
      <c r="AT196">
        <f>IFERROR(IF($B196="","",IF(COUNTIF($B$6:$B$305,$B196)&gt;1,"管理番号重複",IF(AND($C196="",OR($D196&lt;&gt;"",$L196&lt;&gt;"",$O196&lt;&gt;"",$R196&lt;&gt;"")),"交付日なしでデータあり",IF(OR(AND($L196&lt;&gt;"",$C196&lt;&gt;"",$L196&lt;$C196),AND($O196&lt;&gt;"",$C196&lt;&gt;"",$O196&lt;$C196),AND($R196&lt;&gt;"",$C196&lt;&gt;"",$R196&lt;$C196)),"交付日前の受領日",IF(OR(AND($L196&lt;&gt;"",$L196&gt;設定!$B$10),AND($O196&lt;&gt;"",$O196&gt;設定!$B$10),AND($R196&lt;&gt;"",$R196&gt;設定!$B$10)),"未来の受領日",IF(AND($AK196&lt;&gt;"",$C196&lt;&gt;"",$AK196&lt;$C196),"交付日前の照合日",IF(AND($AK196="",$AI196&lt;&gt;"","確認済み"),"受領前の照合",IF(AND($AI196="確認済み",$AK196=""),"照合済みで照合日なし",IF(AND($AI196="不備あり",$AR196=""),"不備ありで不備内容なし",IF(AND($L196&lt;&gt;"",$O196&lt;&gt;"",$R196&lt;&gt;"",$AT196="未着対応中"),"全票受領で未着対応中",IF($I196="不明・要確認","ルート不明",IF($J196="","保管場所なし",IF($Z196="","担当者なし",""))))))))))))),"")</f>
        <v/>
      </c>
      <c r="AU196" s="8" t="n"/>
    </row>
    <row r="197">
      <c r="A197" s="4">
        <f>IF($B197="","",ROW()-5)</f>
        <v/>
      </c>
      <c r="B197" s="5" t="n"/>
      <c r="C197" s="6" t="n"/>
      <c r="D197" s="5" t="n"/>
      <c r="E197" s="5" t="n"/>
      <c r="F197" s="5" t="n"/>
      <c r="G197" s="5" t="n"/>
      <c r="H197" s="5" t="n"/>
      <c r="I197" s="5" t="n"/>
      <c r="J197" s="5" t="n"/>
      <c r="K197" s="7">
        <f>IF($C197="","",IF($D197="特別管理",設定!$B$3,設定!$B$2)+$C197)</f>
        <v/>
      </c>
      <c r="L197" s="6" t="n"/>
      <c r="M197" s="7">
        <f>IF($L197="","",EDATE($L197,設定!$B$5*12))</f>
        <v/>
      </c>
      <c r="N197" s="7">
        <f>IF($C197="","",IF($D197="特別管理",設定!$B$3,設定!$B$2)+$C197)</f>
        <v/>
      </c>
      <c r="O197" s="6" t="n"/>
      <c r="P197" s="7">
        <f>IF($O197="","",EDATE($O197,設定!$B$5*12))</f>
        <v/>
      </c>
      <c r="Q197" s="7">
        <f>IF($C197="","",設定!$B$4+$C197)</f>
        <v/>
      </c>
      <c r="R197" s="6" t="n"/>
      <c r="S197" s="7">
        <f>IF($R197="","",EDATE($R197,設定!$B$5*12))</f>
        <v/>
      </c>
      <c r="T197" s="7">
        <f>IF($C197="","",EDATE($C197,設定!$B$5*12))</f>
        <v/>
      </c>
      <c r="U197" s="7">
        <f>IF(COUNT($M197,$P197,$S197,$T197)=0,"",MAX(IF($M197="",0,$M197),IF($P197="",0,$P197),IF($S197="",0,$S197),IF($T197="",0,$T197)))</f>
        <v/>
      </c>
      <c r="V197" s="6" t="n"/>
      <c r="W197" s="5" t="n"/>
      <c r="X197" s="7">
        <f>IF(AND($L197="",$K197&lt;&gt;"",設定!$B$10&gt;$K197),$K197+設定!$B$7,"")</f>
        <v/>
      </c>
      <c r="Y197" s="5" t="n"/>
      <c r="Z197" s="5" t="n"/>
      <c r="AA197" s="5" t="n"/>
      <c r="AB197" s="4">
        <f>IF(AH197=5,"完了",IF(AH197=4,"要確認：区分またはルート未設定",IF(AH197=3,IF(AND(設定!$B$10&gt;$K197,$L197=""),"B2票期限超過",IF(AND(設定!$B$10&gt;$N197,$O197=""),"D票期限超過","E票期限超過")),IF(AH197=2,IF(AND(設定!$B$11&gt;=$K197,$L197=""),"B2票期限間近",IF(AND(設定!$B$11&gt;=$N197,$O197=""),"D票期限間近","E票期限間近")),IF(AH197=1,"E票要確認","確認中")))))</f>
        <v/>
      </c>
      <c r="AC197" s="6" t="n"/>
      <c r="AD197" s="5" t="n"/>
      <c r="AE197" s="4">
        <f>IF($L197&lt;&gt;"","受領",IF($K197="","",IF(設定!$B$10&gt;$K197,"超過",IF(設定!$B$11&gt;=$K197,"間近","OK"))))</f>
        <v/>
      </c>
      <c r="AF197" s="4">
        <f>IF($O197&lt;&gt;"","受領",IF($N197="","",IF(設定!$B$10&gt;$N197,"超過",IF(設定!$B$11&gt;=$N197,"間近","OK"))))</f>
        <v/>
      </c>
      <c r="AG197" s="4">
        <f>IF($R197&lt;&gt;"","受領",IF($Q197="","",IF(設定!$B$10&gt;$Q197,"超過",IF(設定!$B$11&gt;=$Q197,"間近","OK"))))</f>
        <v/>
      </c>
      <c r="AH197" s="4">
        <f>IF($B197="",0,IF(($AA197="全票受領済み")+($L197&lt;&gt;"")*($O197&lt;&gt;"")*($R197&lt;&gt;""),5,IF(($D197="")+($I197="不明・要確認"),4,IF((設定!$B$10&gt;$K197)*($L197="")+(設定!$B$10&gt;$N197)*($O197="")+(設定!$B$10&gt;$Q197)*($R197=""),3,IF((設定!$B$11&gt;=$K197)*($L197="")+(設定!$B$11&gt;=$N197)*($O197="")+(設定!$B$11&gt;=$Q197)*($R197=""),2,IF($Q197="",1,0))))))</f>
        <v/>
      </c>
      <c r="AI197" s="8">
        <f>IFERROR(IF($AK197="","",$AK197+設定!$B$9),"")</f>
        <v/>
      </c>
      <c r="AJ197" s="4" t="n"/>
      <c r="AK197" s="7" t="n"/>
      <c r="AL197" s="4" t="n"/>
      <c r="AM197" s="4" t="n"/>
      <c r="AO197" s="8" t="n"/>
      <c r="AS197" s="8" t="n"/>
      <c r="AT197">
        <f>IFERROR(IF($B197="","",IF(COUNTIF($B$6:$B$305,$B197)&gt;1,"管理番号重複",IF(AND($C197="",OR($D197&lt;&gt;"",$L197&lt;&gt;"",$O197&lt;&gt;"",$R197&lt;&gt;"")),"交付日なしでデータあり",IF(OR(AND($L197&lt;&gt;"",$C197&lt;&gt;"",$L197&lt;$C197),AND($O197&lt;&gt;"",$C197&lt;&gt;"",$O197&lt;$C197),AND($R197&lt;&gt;"",$C197&lt;&gt;"",$R197&lt;$C197)),"交付日前の受領日",IF(OR(AND($L197&lt;&gt;"",$L197&gt;設定!$B$10),AND($O197&lt;&gt;"",$O197&gt;設定!$B$10),AND($R197&lt;&gt;"",$R197&gt;設定!$B$10)),"未来の受領日",IF(AND($AK197&lt;&gt;"",$C197&lt;&gt;"",$AK197&lt;$C197),"交付日前の照合日",IF(AND($AK197="",$AI197&lt;&gt;"","確認済み"),"受領前の照合",IF(AND($AI197="確認済み",$AK197=""),"照合済みで照合日なし",IF(AND($AI197="不備あり",$AR197=""),"不備ありで不備内容なし",IF(AND($L197&lt;&gt;"",$O197&lt;&gt;"",$R197&lt;&gt;"",$AT197="未着対応中"),"全票受領で未着対応中",IF($I197="不明・要確認","ルート不明",IF($J197="","保管場所なし",IF($Z197="","担当者なし",""))))))))))))),"")</f>
        <v/>
      </c>
      <c r="AU197" s="8" t="n"/>
    </row>
    <row r="198">
      <c r="A198" s="4">
        <f>IF($B198="","",ROW()-5)</f>
        <v/>
      </c>
      <c r="B198" s="5" t="n"/>
      <c r="C198" s="6" t="n"/>
      <c r="D198" s="5" t="n"/>
      <c r="E198" s="5" t="n"/>
      <c r="F198" s="5" t="n"/>
      <c r="G198" s="5" t="n"/>
      <c r="H198" s="5" t="n"/>
      <c r="I198" s="5" t="n"/>
      <c r="J198" s="5" t="n"/>
      <c r="K198" s="7">
        <f>IF($C198="","",IF($D198="特別管理",設定!$B$3,設定!$B$2)+$C198)</f>
        <v/>
      </c>
      <c r="L198" s="6" t="n"/>
      <c r="M198" s="7">
        <f>IF($L198="","",EDATE($L198,設定!$B$5*12))</f>
        <v/>
      </c>
      <c r="N198" s="7">
        <f>IF($C198="","",IF($D198="特別管理",設定!$B$3,設定!$B$2)+$C198)</f>
        <v/>
      </c>
      <c r="O198" s="6" t="n"/>
      <c r="P198" s="7">
        <f>IF($O198="","",EDATE($O198,設定!$B$5*12))</f>
        <v/>
      </c>
      <c r="Q198" s="7">
        <f>IF($C198="","",設定!$B$4+$C198)</f>
        <v/>
      </c>
      <c r="R198" s="6" t="n"/>
      <c r="S198" s="7">
        <f>IF($R198="","",EDATE($R198,設定!$B$5*12))</f>
        <v/>
      </c>
      <c r="T198" s="7">
        <f>IF($C198="","",EDATE($C198,設定!$B$5*12))</f>
        <v/>
      </c>
      <c r="U198" s="7">
        <f>IF(COUNT($M198,$P198,$S198,$T198)=0,"",MAX(IF($M198="",0,$M198),IF($P198="",0,$P198),IF($S198="",0,$S198),IF($T198="",0,$T198)))</f>
        <v/>
      </c>
      <c r="V198" s="6" t="n"/>
      <c r="W198" s="5" t="n"/>
      <c r="X198" s="7">
        <f>IF(AND($L198="",$K198&lt;&gt;"",設定!$B$10&gt;$K198),$K198+設定!$B$7,"")</f>
        <v/>
      </c>
      <c r="Y198" s="5" t="n"/>
      <c r="Z198" s="5" t="n"/>
      <c r="AA198" s="5" t="n"/>
      <c r="AB198" s="4">
        <f>IF(AH198=5,"完了",IF(AH198=4,"要確認：区分またはルート未設定",IF(AH198=3,IF(AND(設定!$B$10&gt;$K198,$L198=""),"B2票期限超過",IF(AND(設定!$B$10&gt;$N198,$O198=""),"D票期限超過","E票期限超過")),IF(AH198=2,IF(AND(設定!$B$11&gt;=$K198,$L198=""),"B2票期限間近",IF(AND(設定!$B$11&gt;=$N198,$O198=""),"D票期限間近","E票期限間近")),IF(AH198=1,"E票要確認","確認中")))))</f>
        <v/>
      </c>
      <c r="AC198" s="6" t="n"/>
      <c r="AD198" s="5" t="n"/>
      <c r="AE198" s="4">
        <f>IF($L198&lt;&gt;"","受領",IF($K198="","",IF(設定!$B$10&gt;$K198,"超過",IF(設定!$B$11&gt;=$K198,"間近","OK"))))</f>
        <v/>
      </c>
      <c r="AF198" s="4">
        <f>IF($O198&lt;&gt;"","受領",IF($N198="","",IF(設定!$B$10&gt;$N198,"超過",IF(設定!$B$11&gt;=$N198,"間近","OK"))))</f>
        <v/>
      </c>
      <c r="AG198" s="4">
        <f>IF($R198&lt;&gt;"","受領",IF($Q198="","",IF(設定!$B$10&gt;$Q198,"超過",IF(設定!$B$11&gt;=$Q198,"間近","OK"))))</f>
        <v/>
      </c>
      <c r="AH198" s="4">
        <f>IF($B198="",0,IF(($AA198="全票受領済み")+($L198&lt;&gt;"")*($O198&lt;&gt;"")*($R198&lt;&gt;""),5,IF(($D198="")+($I198="不明・要確認"),4,IF((設定!$B$10&gt;$K198)*($L198="")+(設定!$B$10&gt;$N198)*($O198="")+(設定!$B$10&gt;$Q198)*($R198=""),3,IF((設定!$B$11&gt;=$K198)*($L198="")+(設定!$B$11&gt;=$N198)*($O198="")+(設定!$B$11&gt;=$Q198)*($R198=""),2,IF($Q198="",1,0))))))</f>
        <v/>
      </c>
      <c r="AI198" s="8">
        <f>IFERROR(IF($AK198="","",$AK198+設定!$B$9),"")</f>
        <v/>
      </c>
      <c r="AJ198" s="4" t="n"/>
      <c r="AK198" s="7" t="n"/>
      <c r="AL198" s="4" t="n"/>
      <c r="AM198" s="4" t="n"/>
      <c r="AO198" s="8" t="n"/>
      <c r="AS198" s="8" t="n"/>
      <c r="AT198">
        <f>IFERROR(IF($B198="","",IF(COUNTIF($B$6:$B$305,$B198)&gt;1,"管理番号重複",IF(AND($C198="",OR($D198&lt;&gt;"",$L198&lt;&gt;"",$O198&lt;&gt;"",$R198&lt;&gt;"")),"交付日なしでデータあり",IF(OR(AND($L198&lt;&gt;"",$C198&lt;&gt;"",$L198&lt;$C198),AND($O198&lt;&gt;"",$C198&lt;&gt;"",$O198&lt;$C198),AND($R198&lt;&gt;"",$C198&lt;&gt;"",$R198&lt;$C198)),"交付日前の受領日",IF(OR(AND($L198&lt;&gt;"",$L198&gt;設定!$B$10),AND($O198&lt;&gt;"",$O198&gt;設定!$B$10),AND($R198&lt;&gt;"",$R198&gt;設定!$B$10)),"未来の受領日",IF(AND($AK198&lt;&gt;"",$C198&lt;&gt;"",$AK198&lt;$C198),"交付日前の照合日",IF(AND($AK198="",$AI198&lt;&gt;"","確認済み"),"受領前の照合",IF(AND($AI198="確認済み",$AK198=""),"照合済みで照合日なし",IF(AND($AI198="不備あり",$AR198=""),"不備ありで不備内容なし",IF(AND($L198&lt;&gt;"",$O198&lt;&gt;"",$R198&lt;&gt;"",$AT198="未着対応中"),"全票受領で未着対応中",IF($I198="不明・要確認","ルート不明",IF($J198="","保管場所なし",IF($Z198="","担当者なし",""))))))))))))),"")</f>
        <v/>
      </c>
      <c r="AU198" s="8" t="n"/>
    </row>
    <row r="199">
      <c r="A199" s="4">
        <f>IF($B199="","",ROW()-5)</f>
        <v/>
      </c>
      <c r="B199" s="5" t="n"/>
      <c r="C199" s="6" t="n"/>
      <c r="D199" s="5" t="n"/>
      <c r="E199" s="5" t="n"/>
      <c r="F199" s="5" t="n"/>
      <c r="G199" s="5" t="n"/>
      <c r="H199" s="5" t="n"/>
      <c r="I199" s="5" t="n"/>
      <c r="J199" s="5" t="n"/>
      <c r="K199" s="7">
        <f>IF($C199="","",IF($D199="特別管理",設定!$B$3,設定!$B$2)+$C199)</f>
        <v/>
      </c>
      <c r="L199" s="6" t="n"/>
      <c r="M199" s="7">
        <f>IF($L199="","",EDATE($L199,設定!$B$5*12))</f>
        <v/>
      </c>
      <c r="N199" s="7">
        <f>IF($C199="","",IF($D199="特別管理",設定!$B$3,設定!$B$2)+$C199)</f>
        <v/>
      </c>
      <c r="O199" s="6" t="n"/>
      <c r="P199" s="7">
        <f>IF($O199="","",EDATE($O199,設定!$B$5*12))</f>
        <v/>
      </c>
      <c r="Q199" s="7">
        <f>IF($C199="","",設定!$B$4+$C199)</f>
        <v/>
      </c>
      <c r="R199" s="6" t="n"/>
      <c r="S199" s="7">
        <f>IF($R199="","",EDATE($R199,設定!$B$5*12))</f>
        <v/>
      </c>
      <c r="T199" s="7">
        <f>IF($C199="","",EDATE($C199,設定!$B$5*12))</f>
        <v/>
      </c>
      <c r="U199" s="7">
        <f>IF(COUNT($M199,$P199,$S199,$T199)=0,"",MAX(IF($M199="",0,$M199),IF($P199="",0,$P199),IF($S199="",0,$S199),IF($T199="",0,$T199)))</f>
        <v/>
      </c>
      <c r="V199" s="6" t="n"/>
      <c r="W199" s="5" t="n"/>
      <c r="X199" s="7">
        <f>IF(AND($L199="",$K199&lt;&gt;"",設定!$B$10&gt;$K199),$K199+設定!$B$7,"")</f>
        <v/>
      </c>
      <c r="Y199" s="5" t="n"/>
      <c r="Z199" s="5" t="n"/>
      <c r="AA199" s="5" t="n"/>
      <c r="AB199" s="4">
        <f>IF(AH199=5,"完了",IF(AH199=4,"要確認：区分またはルート未設定",IF(AH199=3,IF(AND(設定!$B$10&gt;$K199,$L199=""),"B2票期限超過",IF(AND(設定!$B$10&gt;$N199,$O199=""),"D票期限超過","E票期限超過")),IF(AH199=2,IF(AND(設定!$B$11&gt;=$K199,$L199=""),"B2票期限間近",IF(AND(設定!$B$11&gt;=$N199,$O199=""),"D票期限間近","E票期限間近")),IF(AH199=1,"E票要確認","確認中")))))</f>
        <v/>
      </c>
      <c r="AC199" s="6" t="n"/>
      <c r="AD199" s="5" t="n"/>
      <c r="AE199" s="4">
        <f>IF($L199&lt;&gt;"","受領",IF($K199="","",IF(設定!$B$10&gt;$K199,"超過",IF(設定!$B$11&gt;=$K199,"間近","OK"))))</f>
        <v/>
      </c>
      <c r="AF199" s="4">
        <f>IF($O199&lt;&gt;"","受領",IF($N199="","",IF(設定!$B$10&gt;$N199,"超過",IF(設定!$B$11&gt;=$N199,"間近","OK"))))</f>
        <v/>
      </c>
      <c r="AG199" s="4">
        <f>IF($R199&lt;&gt;"","受領",IF($Q199="","",IF(設定!$B$10&gt;$Q199,"超過",IF(設定!$B$11&gt;=$Q199,"間近","OK"))))</f>
        <v/>
      </c>
      <c r="AH199" s="4">
        <f>IF($B199="",0,IF(($AA199="全票受領済み")+($L199&lt;&gt;"")*($O199&lt;&gt;"")*($R199&lt;&gt;""),5,IF(($D199="")+($I199="不明・要確認"),4,IF((設定!$B$10&gt;$K199)*($L199="")+(設定!$B$10&gt;$N199)*($O199="")+(設定!$B$10&gt;$Q199)*($R199=""),3,IF((設定!$B$11&gt;=$K199)*($L199="")+(設定!$B$11&gt;=$N199)*($O199="")+(設定!$B$11&gt;=$Q199)*($R199=""),2,IF($Q199="",1,0))))))</f>
        <v/>
      </c>
      <c r="AI199" s="8">
        <f>IFERROR(IF($AK199="","",$AK199+設定!$B$9),"")</f>
        <v/>
      </c>
      <c r="AJ199" s="4" t="n"/>
      <c r="AK199" s="7" t="n"/>
      <c r="AL199" s="4" t="n"/>
      <c r="AM199" s="4" t="n"/>
      <c r="AO199" s="8" t="n"/>
      <c r="AS199" s="8" t="n"/>
      <c r="AT199">
        <f>IFERROR(IF($B199="","",IF(COUNTIF($B$6:$B$305,$B199)&gt;1,"管理番号重複",IF(AND($C199="",OR($D199&lt;&gt;"",$L199&lt;&gt;"",$O199&lt;&gt;"",$R199&lt;&gt;"")),"交付日なしでデータあり",IF(OR(AND($L199&lt;&gt;"",$C199&lt;&gt;"",$L199&lt;$C199),AND($O199&lt;&gt;"",$C199&lt;&gt;"",$O199&lt;$C199),AND($R199&lt;&gt;"",$C199&lt;&gt;"",$R199&lt;$C199)),"交付日前の受領日",IF(OR(AND($L199&lt;&gt;"",$L199&gt;設定!$B$10),AND($O199&lt;&gt;"",$O199&gt;設定!$B$10),AND($R199&lt;&gt;"",$R199&gt;設定!$B$10)),"未来の受領日",IF(AND($AK199&lt;&gt;"",$C199&lt;&gt;"",$AK199&lt;$C199),"交付日前の照合日",IF(AND($AK199="",$AI199&lt;&gt;"","確認済み"),"受領前の照合",IF(AND($AI199="確認済み",$AK199=""),"照合済みで照合日なし",IF(AND($AI199="不備あり",$AR199=""),"不備ありで不備内容なし",IF(AND($L199&lt;&gt;"",$O199&lt;&gt;"",$R199&lt;&gt;"",$AT199="未着対応中"),"全票受領で未着対応中",IF($I199="不明・要確認","ルート不明",IF($J199="","保管場所なし",IF($Z199="","担当者なし",""))))))))))))),"")</f>
        <v/>
      </c>
      <c r="AU199" s="8" t="n"/>
    </row>
    <row r="200">
      <c r="A200" s="4">
        <f>IF($B200="","",ROW()-5)</f>
        <v/>
      </c>
      <c r="B200" s="5" t="n"/>
      <c r="C200" s="6" t="n"/>
      <c r="D200" s="5" t="n"/>
      <c r="E200" s="5" t="n"/>
      <c r="F200" s="5" t="n"/>
      <c r="G200" s="5" t="n"/>
      <c r="H200" s="5" t="n"/>
      <c r="I200" s="5" t="n"/>
      <c r="J200" s="5" t="n"/>
      <c r="K200" s="7">
        <f>IF($C200="","",IF($D200="特別管理",設定!$B$3,設定!$B$2)+$C200)</f>
        <v/>
      </c>
      <c r="L200" s="6" t="n"/>
      <c r="M200" s="7">
        <f>IF($L200="","",EDATE($L200,設定!$B$5*12))</f>
        <v/>
      </c>
      <c r="N200" s="7">
        <f>IF($C200="","",IF($D200="特別管理",設定!$B$3,設定!$B$2)+$C200)</f>
        <v/>
      </c>
      <c r="O200" s="6" t="n"/>
      <c r="P200" s="7">
        <f>IF($O200="","",EDATE($O200,設定!$B$5*12))</f>
        <v/>
      </c>
      <c r="Q200" s="7">
        <f>IF($C200="","",設定!$B$4+$C200)</f>
        <v/>
      </c>
      <c r="R200" s="6" t="n"/>
      <c r="S200" s="7">
        <f>IF($R200="","",EDATE($R200,設定!$B$5*12))</f>
        <v/>
      </c>
      <c r="T200" s="7">
        <f>IF($C200="","",EDATE($C200,設定!$B$5*12))</f>
        <v/>
      </c>
      <c r="U200" s="7">
        <f>IF(COUNT($M200,$P200,$S200,$T200)=0,"",MAX(IF($M200="",0,$M200),IF($P200="",0,$P200),IF($S200="",0,$S200),IF($T200="",0,$T200)))</f>
        <v/>
      </c>
      <c r="V200" s="6" t="n"/>
      <c r="W200" s="5" t="n"/>
      <c r="X200" s="7">
        <f>IF(AND($L200="",$K200&lt;&gt;"",設定!$B$10&gt;$K200),$K200+設定!$B$7,"")</f>
        <v/>
      </c>
      <c r="Y200" s="5" t="n"/>
      <c r="Z200" s="5" t="n"/>
      <c r="AA200" s="5" t="n"/>
      <c r="AB200" s="4">
        <f>IF(AH200=5,"完了",IF(AH200=4,"要確認：区分またはルート未設定",IF(AH200=3,IF(AND(設定!$B$10&gt;$K200,$L200=""),"B2票期限超過",IF(AND(設定!$B$10&gt;$N200,$O200=""),"D票期限超過","E票期限超過")),IF(AH200=2,IF(AND(設定!$B$11&gt;=$K200,$L200=""),"B2票期限間近",IF(AND(設定!$B$11&gt;=$N200,$O200=""),"D票期限間近","E票期限間近")),IF(AH200=1,"E票要確認","確認中")))))</f>
        <v/>
      </c>
      <c r="AC200" s="6" t="n"/>
      <c r="AD200" s="5" t="n"/>
      <c r="AE200" s="4">
        <f>IF($L200&lt;&gt;"","受領",IF($K200="","",IF(設定!$B$10&gt;$K200,"超過",IF(設定!$B$11&gt;=$K200,"間近","OK"))))</f>
        <v/>
      </c>
      <c r="AF200" s="4">
        <f>IF($O200&lt;&gt;"","受領",IF($N200="","",IF(設定!$B$10&gt;$N200,"超過",IF(設定!$B$11&gt;=$N200,"間近","OK"))))</f>
        <v/>
      </c>
      <c r="AG200" s="4">
        <f>IF($R200&lt;&gt;"","受領",IF($Q200="","",IF(設定!$B$10&gt;$Q200,"超過",IF(設定!$B$11&gt;=$Q200,"間近","OK"))))</f>
        <v/>
      </c>
      <c r="AH200" s="4">
        <f>IF($B200="",0,IF(($AA200="全票受領済み")+($L200&lt;&gt;"")*($O200&lt;&gt;"")*($R200&lt;&gt;""),5,IF(($D200="")+($I200="不明・要確認"),4,IF((設定!$B$10&gt;$K200)*($L200="")+(設定!$B$10&gt;$N200)*($O200="")+(設定!$B$10&gt;$Q200)*($R200=""),3,IF((設定!$B$11&gt;=$K200)*($L200="")+(設定!$B$11&gt;=$N200)*($O200="")+(設定!$B$11&gt;=$Q200)*($R200=""),2,IF($Q200="",1,0))))))</f>
        <v/>
      </c>
      <c r="AI200" s="8">
        <f>IFERROR(IF($AK200="","",$AK200+設定!$B$9),"")</f>
        <v/>
      </c>
      <c r="AJ200" s="4" t="n"/>
      <c r="AK200" s="7" t="n"/>
      <c r="AL200" s="4" t="n"/>
      <c r="AM200" s="4" t="n"/>
      <c r="AO200" s="8" t="n"/>
      <c r="AS200" s="8" t="n"/>
      <c r="AT200">
        <f>IFERROR(IF($B200="","",IF(COUNTIF($B$6:$B$305,$B200)&gt;1,"管理番号重複",IF(AND($C200="",OR($D200&lt;&gt;"",$L200&lt;&gt;"",$O200&lt;&gt;"",$R200&lt;&gt;"")),"交付日なしでデータあり",IF(OR(AND($L200&lt;&gt;"",$C200&lt;&gt;"",$L200&lt;$C200),AND($O200&lt;&gt;"",$C200&lt;&gt;"",$O200&lt;$C200),AND($R200&lt;&gt;"",$C200&lt;&gt;"",$R200&lt;$C200)),"交付日前の受領日",IF(OR(AND($L200&lt;&gt;"",$L200&gt;設定!$B$10),AND($O200&lt;&gt;"",$O200&gt;設定!$B$10),AND($R200&lt;&gt;"",$R200&gt;設定!$B$10)),"未来の受領日",IF(AND($AK200&lt;&gt;"",$C200&lt;&gt;"",$AK200&lt;$C200),"交付日前の照合日",IF(AND($AK200="",$AI200&lt;&gt;"","確認済み"),"受領前の照合",IF(AND($AI200="確認済み",$AK200=""),"照合済みで照合日なし",IF(AND($AI200="不備あり",$AR200=""),"不備ありで不備内容なし",IF(AND($L200&lt;&gt;"",$O200&lt;&gt;"",$R200&lt;&gt;"",$AT200="未着対応中"),"全票受領で未着対応中",IF($I200="不明・要確認","ルート不明",IF($J200="","保管場所なし",IF($Z200="","担当者なし",""))))))))))))),"")</f>
        <v/>
      </c>
      <c r="AU200" s="8" t="n"/>
    </row>
    <row r="201">
      <c r="A201" s="4">
        <f>IF($B201="","",ROW()-5)</f>
        <v/>
      </c>
      <c r="B201" s="5" t="n"/>
      <c r="C201" s="6" t="n"/>
      <c r="D201" s="5" t="n"/>
      <c r="E201" s="5" t="n"/>
      <c r="F201" s="5" t="n"/>
      <c r="G201" s="5" t="n"/>
      <c r="H201" s="5" t="n"/>
      <c r="I201" s="5" t="n"/>
      <c r="J201" s="5" t="n"/>
      <c r="K201" s="7">
        <f>IF($C201="","",IF($D201="特別管理",設定!$B$3,設定!$B$2)+$C201)</f>
        <v/>
      </c>
      <c r="L201" s="6" t="n"/>
      <c r="M201" s="7">
        <f>IF($L201="","",EDATE($L201,設定!$B$5*12))</f>
        <v/>
      </c>
      <c r="N201" s="7">
        <f>IF($C201="","",IF($D201="特別管理",設定!$B$3,設定!$B$2)+$C201)</f>
        <v/>
      </c>
      <c r="O201" s="6" t="n"/>
      <c r="P201" s="7">
        <f>IF($O201="","",EDATE($O201,設定!$B$5*12))</f>
        <v/>
      </c>
      <c r="Q201" s="7">
        <f>IF($C201="","",設定!$B$4+$C201)</f>
        <v/>
      </c>
      <c r="R201" s="6" t="n"/>
      <c r="S201" s="7">
        <f>IF($R201="","",EDATE($R201,設定!$B$5*12))</f>
        <v/>
      </c>
      <c r="T201" s="7">
        <f>IF($C201="","",EDATE($C201,設定!$B$5*12))</f>
        <v/>
      </c>
      <c r="U201" s="7">
        <f>IF(COUNT($M201,$P201,$S201,$T201)=0,"",MAX(IF($M201="",0,$M201),IF($P201="",0,$P201),IF($S201="",0,$S201),IF($T201="",0,$T201)))</f>
        <v/>
      </c>
      <c r="V201" s="6" t="n"/>
      <c r="W201" s="5" t="n"/>
      <c r="X201" s="7">
        <f>IF(AND($L201="",$K201&lt;&gt;"",設定!$B$10&gt;$K201),$K201+設定!$B$7,"")</f>
        <v/>
      </c>
      <c r="Y201" s="5" t="n"/>
      <c r="Z201" s="5" t="n"/>
      <c r="AA201" s="5" t="n"/>
      <c r="AB201" s="4">
        <f>IF(AH201=5,"完了",IF(AH201=4,"要確認：区分またはルート未設定",IF(AH201=3,IF(AND(設定!$B$10&gt;$K201,$L201=""),"B2票期限超過",IF(AND(設定!$B$10&gt;$N201,$O201=""),"D票期限超過","E票期限超過")),IF(AH201=2,IF(AND(設定!$B$11&gt;=$K201,$L201=""),"B2票期限間近",IF(AND(設定!$B$11&gt;=$N201,$O201=""),"D票期限間近","E票期限間近")),IF(AH201=1,"E票要確認","確認中")))))</f>
        <v/>
      </c>
      <c r="AC201" s="6" t="n"/>
      <c r="AD201" s="5" t="n"/>
      <c r="AE201" s="4">
        <f>IF($L201&lt;&gt;"","受領",IF($K201="","",IF(設定!$B$10&gt;$K201,"超過",IF(設定!$B$11&gt;=$K201,"間近","OK"))))</f>
        <v/>
      </c>
      <c r="AF201" s="4">
        <f>IF($O201&lt;&gt;"","受領",IF($N201="","",IF(設定!$B$10&gt;$N201,"超過",IF(設定!$B$11&gt;=$N201,"間近","OK"))))</f>
        <v/>
      </c>
      <c r="AG201" s="4">
        <f>IF($R201&lt;&gt;"","受領",IF($Q201="","",IF(設定!$B$10&gt;$Q201,"超過",IF(設定!$B$11&gt;=$Q201,"間近","OK"))))</f>
        <v/>
      </c>
      <c r="AH201" s="4">
        <f>IF($B201="",0,IF(($AA201="全票受領済み")+($L201&lt;&gt;"")*($O201&lt;&gt;"")*($R201&lt;&gt;""),5,IF(($D201="")+($I201="不明・要確認"),4,IF((設定!$B$10&gt;$K201)*($L201="")+(設定!$B$10&gt;$N201)*($O201="")+(設定!$B$10&gt;$Q201)*($R201=""),3,IF((設定!$B$11&gt;=$K201)*($L201="")+(設定!$B$11&gt;=$N201)*($O201="")+(設定!$B$11&gt;=$Q201)*($R201=""),2,IF($Q201="",1,0))))))</f>
        <v/>
      </c>
      <c r="AI201" s="8">
        <f>IFERROR(IF($AK201="","",$AK201+設定!$B$9),"")</f>
        <v/>
      </c>
      <c r="AJ201" s="4" t="n"/>
      <c r="AK201" s="7" t="n"/>
      <c r="AL201" s="4" t="n"/>
      <c r="AM201" s="4" t="n"/>
      <c r="AO201" s="8" t="n"/>
      <c r="AS201" s="8" t="n"/>
      <c r="AT201">
        <f>IFERROR(IF($B201="","",IF(COUNTIF($B$6:$B$305,$B201)&gt;1,"管理番号重複",IF(AND($C201="",OR($D201&lt;&gt;"",$L201&lt;&gt;"",$O201&lt;&gt;"",$R201&lt;&gt;"")),"交付日なしでデータあり",IF(OR(AND($L201&lt;&gt;"",$C201&lt;&gt;"",$L201&lt;$C201),AND($O201&lt;&gt;"",$C201&lt;&gt;"",$O201&lt;$C201),AND($R201&lt;&gt;"",$C201&lt;&gt;"",$R201&lt;$C201)),"交付日前の受領日",IF(OR(AND($L201&lt;&gt;"",$L201&gt;設定!$B$10),AND($O201&lt;&gt;"",$O201&gt;設定!$B$10),AND($R201&lt;&gt;"",$R201&gt;設定!$B$10)),"未来の受領日",IF(AND($AK201&lt;&gt;"",$C201&lt;&gt;"",$AK201&lt;$C201),"交付日前の照合日",IF(AND($AK201="",$AI201&lt;&gt;"","確認済み"),"受領前の照合",IF(AND($AI201="確認済み",$AK201=""),"照合済みで照合日なし",IF(AND($AI201="不備あり",$AR201=""),"不備ありで不備内容なし",IF(AND($L201&lt;&gt;"",$O201&lt;&gt;"",$R201&lt;&gt;"",$AT201="未着対応中"),"全票受領で未着対応中",IF($I201="不明・要確認","ルート不明",IF($J201="","保管場所なし",IF($Z201="","担当者なし",""))))))))))))),"")</f>
        <v/>
      </c>
      <c r="AU201" s="8" t="n"/>
    </row>
    <row r="202">
      <c r="A202" s="4">
        <f>IF($B202="","",ROW()-5)</f>
        <v/>
      </c>
      <c r="B202" s="5" t="n"/>
      <c r="C202" s="6" t="n"/>
      <c r="D202" s="5" t="n"/>
      <c r="E202" s="5" t="n"/>
      <c r="F202" s="5" t="n"/>
      <c r="G202" s="5" t="n"/>
      <c r="H202" s="5" t="n"/>
      <c r="I202" s="5" t="n"/>
      <c r="J202" s="5" t="n"/>
      <c r="K202" s="7">
        <f>IF($C202="","",IF($D202="特別管理",設定!$B$3,設定!$B$2)+$C202)</f>
        <v/>
      </c>
      <c r="L202" s="6" t="n"/>
      <c r="M202" s="7">
        <f>IF($L202="","",EDATE($L202,設定!$B$5*12))</f>
        <v/>
      </c>
      <c r="N202" s="7">
        <f>IF($C202="","",IF($D202="特別管理",設定!$B$3,設定!$B$2)+$C202)</f>
        <v/>
      </c>
      <c r="O202" s="6" t="n"/>
      <c r="P202" s="7">
        <f>IF($O202="","",EDATE($O202,設定!$B$5*12))</f>
        <v/>
      </c>
      <c r="Q202" s="7">
        <f>IF($C202="","",設定!$B$4+$C202)</f>
        <v/>
      </c>
      <c r="R202" s="6" t="n"/>
      <c r="S202" s="7">
        <f>IF($R202="","",EDATE($R202,設定!$B$5*12))</f>
        <v/>
      </c>
      <c r="T202" s="7">
        <f>IF($C202="","",EDATE($C202,設定!$B$5*12))</f>
        <v/>
      </c>
      <c r="U202" s="7">
        <f>IF(COUNT($M202,$P202,$S202,$T202)=0,"",MAX(IF($M202="",0,$M202),IF($P202="",0,$P202),IF($S202="",0,$S202),IF($T202="",0,$T202)))</f>
        <v/>
      </c>
      <c r="V202" s="6" t="n"/>
      <c r="W202" s="5" t="n"/>
      <c r="X202" s="7">
        <f>IF(AND($L202="",$K202&lt;&gt;"",設定!$B$10&gt;$K202),$K202+設定!$B$7,"")</f>
        <v/>
      </c>
      <c r="Y202" s="5" t="n"/>
      <c r="Z202" s="5" t="n"/>
      <c r="AA202" s="5" t="n"/>
      <c r="AB202" s="4">
        <f>IF(AH202=5,"完了",IF(AH202=4,"要確認：区分またはルート未設定",IF(AH202=3,IF(AND(設定!$B$10&gt;$K202,$L202=""),"B2票期限超過",IF(AND(設定!$B$10&gt;$N202,$O202=""),"D票期限超過","E票期限超過")),IF(AH202=2,IF(AND(設定!$B$11&gt;=$K202,$L202=""),"B2票期限間近",IF(AND(設定!$B$11&gt;=$N202,$O202=""),"D票期限間近","E票期限間近")),IF(AH202=1,"E票要確認","確認中")))))</f>
        <v/>
      </c>
      <c r="AC202" s="6" t="n"/>
      <c r="AD202" s="5" t="n"/>
      <c r="AE202" s="4">
        <f>IF($L202&lt;&gt;"","受領",IF($K202="","",IF(設定!$B$10&gt;$K202,"超過",IF(設定!$B$11&gt;=$K202,"間近","OK"))))</f>
        <v/>
      </c>
      <c r="AF202" s="4">
        <f>IF($O202&lt;&gt;"","受領",IF($N202="","",IF(設定!$B$10&gt;$N202,"超過",IF(設定!$B$11&gt;=$N202,"間近","OK"))))</f>
        <v/>
      </c>
      <c r="AG202" s="4">
        <f>IF($R202&lt;&gt;"","受領",IF($Q202="","",IF(設定!$B$10&gt;$Q202,"超過",IF(設定!$B$11&gt;=$Q202,"間近","OK"))))</f>
        <v/>
      </c>
      <c r="AH202" s="4">
        <f>IF($B202="",0,IF(($AA202="全票受領済み")+($L202&lt;&gt;"")*($O202&lt;&gt;"")*($R202&lt;&gt;""),5,IF(($D202="")+($I202="不明・要確認"),4,IF((設定!$B$10&gt;$K202)*($L202="")+(設定!$B$10&gt;$N202)*($O202="")+(設定!$B$10&gt;$Q202)*($R202=""),3,IF((設定!$B$11&gt;=$K202)*($L202="")+(設定!$B$11&gt;=$N202)*($O202="")+(設定!$B$11&gt;=$Q202)*($R202=""),2,IF($Q202="",1,0))))))</f>
        <v/>
      </c>
      <c r="AI202" s="8">
        <f>IFERROR(IF($AK202="","",$AK202+設定!$B$9),"")</f>
        <v/>
      </c>
      <c r="AJ202" s="4" t="n"/>
      <c r="AK202" s="7" t="n"/>
      <c r="AL202" s="4" t="n"/>
      <c r="AM202" s="4" t="n"/>
      <c r="AO202" s="8" t="n"/>
      <c r="AS202" s="8" t="n"/>
      <c r="AT202">
        <f>IFERROR(IF($B202="","",IF(COUNTIF($B$6:$B$305,$B202)&gt;1,"管理番号重複",IF(AND($C202="",OR($D202&lt;&gt;"",$L202&lt;&gt;"",$O202&lt;&gt;"",$R202&lt;&gt;"")),"交付日なしでデータあり",IF(OR(AND($L202&lt;&gt;"",$C202&lt;&gt;"",$L202&lt;$C202),AND($O202&lt;&gt;"",$C202&lt;&gt;"",$O202&lt;$C202),AND($R202&lt;&gt;"",$C202&lt;&gt;"",$R202&lt;$C202)),"交付日前の受領日",IF(OR(AND($L202&lt;&gt;"",$L202&gt;設定!$B$10),AND($O202&lt;&gt;"",$O202&gt;設定!$B$10),AND($R202&lt;&gt;"",$R202&gt;設定!$B$10)),"未来の受領日",IF(AND($AK202&lt;&gt;"",$C202&lt;&gt;"",$AK202&lt;$C202),"交付日前の照合日",IF(AND($AK202="",$AI202&lt;&gt;"","確認済み"),"受領前の照合",IF(AND($AI202="確認済み",$AK202=""),"照合済みで照合日なし",IF(AND($AI202="不備あり",$AR202=""),"不備ありで不備内容なし",IF(AND($L202&lt;&gt;"",$O202&lt;&gt;"",$R202&lt;&gt;"",$AT202="未着対応中"),"全票受領で未着対応中",IF($I202="不明・要確認","ルート不明",IF($J202="","保管場所なし",IF($Z202="","担当者なし",""))))))))))))),"")</f>
        <v/>
      </c>
      <c r="AU202" s="8" t="n"/>
    </row>
    <row r="203">
      <c r="A203" s="4">
        <f>IF($B203="","",ROW()-5)</f>
        <v/>
      </c>
      <c r="B203" s="5" t="n"/>
      <c r="C203" s="6" t="n"/>
      <c r="D203" s="5" t="n"/>
      <c r="E203" s="5" t="n"/>
      <c r="F203" s="5" t="n"/>
      <c r="G203" s="5" t="n"/>
      <c r="H203" s="5" t="n"/>
      <c r="I203" s="5" t="n"/>
      <c r="J203" s="5" t="n"/>
      <c r="K203" s="7">
        <f>IF($C203="","",IF($D203="特別管理",設定!$B$3,設定!$B$2)+$C203)</f>
        <v/>
      </c>
      <c r="L203" s="6" t="n"/>
      <c r="M203" s="7">
        <f>IF($L203="","",EDATE($L203,設定!$B$5*12))</f>
        <v/>
      </c>
      <c r="N203" s="7">
        <f>IF($C203="","",IF($D203="特別管理",設定!$B$3,設定!$B$2)+$C203)</f>
        <v/>
      </c>
      <c r="O203" s="6" t="n"/>
      <c r="P203" s="7">
        <f>IF($O203="","",EDATE($O203,設定!$B$5*12))</f>
        <v/>
      </c>
      <c r="Q203" s="7">
        <f>IF($C203="","",設定!$B$4+$C203)</f>
        <v/>
      </c>
      <c r="R203" s="6" t="n"/>
      <c r="S203" s="7">
        <f>IF($R203="","",EDATE($R203,設定!$B$5*12))</f>
        <v/>
      </c>
      <c r="T203" s="7">
        <f>IF($C203="","",EDATE($C203,設定!$B$5*12))</f>
        <v/>
      </c>
      <c r="U203" s="7">
        <f>IF(COUNT($M203,$P203,$S203,$T203)=0,"",MAX(IF($M203="",0,$M203),IF($P203="",0,$P203),IF($S203="",0,$S203),IF($T203="",0,$T203)))</f>
        <v/>
      </c>
      <c r="V203" s="6" t="n"/>
      <c r="W203" s="5" t="n"/>
      <c r="X203" s="7">
        <f>IF(AND($L203="",$K203&lt;&gt;"",設定!$B$10&gt;$K203),$K203+設定!$B$7,"")</f>
        <v/>
      </c>
      <c r="Y203" s="5" t="n"/>
      <c r="Z203" s="5" t="n"/>
      <c r="AA203" s="5" t="n"/>
      <c r="AB203" s="4">
        <f>IF(AH203=5,"完了",IF(AH203=4,"要確認：区分またはルート未設定",IF(AH203=3,IF(AND(設定!$B$10&gt;$K203,$L203=""),"B2票期限超過",IF(AND(設定!$B$10&gt;$N203,$O203=""),"D票期限超過","E票期限超過")),IF(AH203=2,IF(AND(設定!$B$11&gt;=$K203,$L203=""),"B2票期限間近",IF(AND(設定!$B$11&gt;=$N203,$O203=""),"D票期限間近","E票期限間近")),IF(AH203=1,"E票要確認","確認中")))))</f>
        <v/>
      </c>
      <c r="AC203" s="6" t="n"/>
      <c r="AD203" s="5" t="n"/>
      <c r="AE203" s="4">
        <f>IF($L203&lt;&gt;"","受領",IF($K203="","",IF(設定!$B$10&gt;$K203,"超過",IF(設定!$B$11&gt;=$K203,"間近","OK"))))</f>
        <v/>
      </c>
      <c r="AF203" s="4">
        <f>IF($O203&lt;&gt;"","受領",IF($N203="","",IF(設定!$B$10&gt;$N203,"超過",IF(設定!$B$11&gt;=$N203,"間近","OK"))))</f>
        <v/>
      </c>
      <c r="AG203" s="4">
        <f>IF($R203&lt;&gt;"","受領",IF($Q203="","",IF(設定!$B$10&gt;$Q203,"超過",IF(設定!$B$11&gt;=$Q203,"間近","OK"))))</f>
        <v/>
      </c>
      <c r="AH203" s="4">
        <f>IF($B203="",0,IF(($AA203="全票受領済み")+($L203&lt;&gt;"")*($O203&lt;&gt;"")*($R203&lt;&gt;""),5,IF(($D203="")+($I203="不明・要確認"),4,IF((設定!$B$10&gt;$K203)*($L203="")+(設定!$B$10&gt;$N203)*($O203="")+(設定!$B$10&gt;$Q203)*($R203=""),3,IF((設定!$B$11&gt;=$K203)*($L203="")+(設定!$B$11&gt;=$N203)*($O203="")+(設定!$B$11&gt;=$Q203)*($R203=""),2,IF($Q203="",1,0))))))</f>
        <v/>
      </c>
      <c r="AI203" s="8">
        <f>IFERROR(IF($AK203="","",$AK203+設定!$B$9),"")</f>
        <v/>
      </c>
      <c r="AJ203" s="4" t="n"/>
      <c r="AK203" s="7" t="n"/>
      <c r="AL203" s="4" t="n"/>
      <c r="AM203" s="4" t="n"/>
      <c r="AO203" s="8" t="n"/>
      <c r="AS203" s="8" t="n"/>
      <c r="AT203">
        <f>IFERROR(IF($B203="","",IF(COUNTIF($B$6:$B$305,$B203)&gt;1,"管理番号重複",IF(AND($C203="",OR($D203&lt;&gt;"",$L203&lt;&gt;"",$O203&lt;&gt;"",$R203&lt;&gt;"")),"交付日なしでデータあり",IF(OR(AND($L203&lt;&gt;"",$C203&lt;&gt;"",$L203&lt;$C203),AND($O203&lt;&gt;"",$C203&lt;&gt;"",$O203&lt;$C203),AND($R203&lt;&gt;"",$C203&lt;&gt;"",$R203&lt;$C203)),"交付日前の受領日",IF(OR(AND($L203&lt;&gt;"",$L203&gt;設定!$B$10),AND($O203&lt;&gt;"",$O203&gt;設定!$B$10),AND($R203&lt;&gt;"",$R203&gt;設定!$B$10)),"未来の受領日",IF(AND($AK203&lt;&gt;"",$C203&lt;&gt;"",$AK203&lt;$C203),"交付日前の照合日",IF(AND($AK203="",$AI203&lt;&gt;"","確認済み"),"受領前の照合",IF(AND($AI203="確認済み",$AK203=""),"照合済みで照合日なし",IF(AND($AI203="不備あり",$AR203=""),"不備ありで不備内容なし",IF(AND($L203&lt;&gt;"",$O203&lt;&gt;"",$R203&lt;&gt;"",$AT203="未着対応中"),"全票受領で未着対応中",IF($I203="不明・要確認","ルート不明",IF($J203="","保管場所なし",IF($Z203="","担当者なし",""))))))))))))),"")</f>
        <v/>
      </c>
      <c r="AU203" s="8" t="n"/>
    </row>
    <row r="204">
      <c r="A204" s="4">
        <f>IF($B204="","",ROW()-5)</f>
        <v/>
      </c>
      <c r="B204" s="5" t="n"/>
      <c r="C204" s="6" t="n"/>
      <c r="D204" s="5" t="n"/>
      <c r="E204" s="5" t="n"/>
      <c r="F204" s="5" t="n"/>
      <c r="G204" s="5" t="n"/>
      <c r="H204" s="5" t="n"/>
      <c r="I204" s="5" t="n"/>
      <c r="J204" s="5" t="n"/>
      <c r="K204" s="7">
        <f>IF($C204="","",IF($D204="特別管理",設定!$B$3,設定!$B$2)+$C204)</f>
        <v/>
      </c>
      <c r="L204" s="6" t="n"/>
      <c r="M204" s="7">
        <f>IF($L204="","",EDATE($L204,設定!$B$5*12))</f>
        <v/>
      </c>
      <c r="N204" s="7">
        <f>IF($C204="","",IF($D204="特別管理",設定!$B$3,設定!$B$2)+$C204)</f>
        <v/>
      </c>
      <c r="O204" s="6" t="n"/>
      <c r="P204" s="7">
        <f>IF($O204="","",EDATE($O204,設定!$B$5*12))</f>
        <v/>
      </c>
      <c r="Q204" s="7">
        <f>IF($C204="","",設定!$B$4+$C204)</f>
        <v/>
      </c>
      <c r="R204" s="6" t="n"/>
      <c r="S204" s="7">
        <f>IF($R204="","",EDATE($R204,設定!$B$5*12))</f>
        <v/>
      </c>
      <c r="T204" s="7">
        <f>IF($C204="","",EDATE($C204,設定!$B$5*12))</f>
        <v/>
      </c>
      <c r="U204" s="7">
        <f>IF(COUNT($M204,$P204,$S204,$T204)=0,"",MAX(IF($M204="",0,$M204),IF($P204="",0,$P204),IF($S204="",0,$S204),IF($T204="",0,$T204)))</f>
        <v/>
      </c>
      <c r="V204" s="6" t="n"/>
      <c r="W204" s="5" t="n"/>
      <c r="X204" s="7">
        <f>IF(AND($L204="",$K204&lt;&gt;"",設定!$B$10&gt;$K204),$K204+設定!$B$7,"")</f>
        <v/>
      </c>
      <c r="Y204" s="5" t="n"/>
      <c r="Z204" s="5" t="n"/>
      <c r="AA204" s="5" t="n"/>
      <c r="AB204" s="4">
        <f>IF(AH204=5,"完了",IF(AH204=4,"要確認：区分またはルート未設定",IF(AH204=3,IF(AND(設定!$B$10&gt;$K204,$L204=""),"B2票期限超過",IF(AND(設定!$B$10&gt;$N204,$O204=""),"D票期限超過","E票期限超過")),IF(AH204=2,IF(AND(設定!$B$11&gt;=$K204,$L204=""),"B2票期限間近",IF(AND(設定!$B$11&gt;=$N204,$O204=""),"D票期限間近","E票期限間近")),IF(AH204=1,"E票要確認","確認中")))))</f>
        <v/>
      </c>
      <c r="AC204" s="6" t="n"/>
      <c r="AD204" s="5" t="n"/>
      <c r="AE204" s="4">
        <f>IF($L204&lt;&gt;"","受領",IF($K204="","",IF(設定!$B$10&gt;$K204,"超過",IF(設定!$B$11&gt;=$K204,"間近","OK"))))</f>
        <v/>
      </c>
      <c r="AF204" s="4">
        <f>IF($O204&lt;&gt;"","受領",IF($N204="","",IF(設定!$B$10&gt;$N204,"超過",IF(設定!$B$11&gt;=$N204,"間近","OK"))))</f>
        <v/>
      </c>
      <c r="AG204" s="4">
        <f>IF($R204&lt;&gt;"","受領",IF($Q204="","",IF(設定!$B$10&gt;$Q204,"超過",IF(設定!$B$11&gt;=$Q204,"間近","OK"))))</f>
        <v/>
      </c>
      <c r="AH204" s="4">
        <f>IF($B204="",0,IF(($AA204="全票受領済み")+($L204&lt;&gt;"")*($O204&lt;&gt;"")*($R204&lt;&gt;""),5,IF(($D204="")+($I204="不明・要確認"),4,IF((設定!$B$10&gt;$K204)*($L204="")+(設定!$B$10&gt;$N204)*($O204="")+(設定!$B$10&gt;$Q204)*($R204=""),3,IF((設定!$B$11&gt;=$K204)*($L204="")+(設定!$B$11&gt;=$N204)*($O204="")+(設定!$B$11&gt;=$Q204)*($R204=""),2,IF($Q204="",1,0))))))</f>
        <v/>
      </c>
      <c r="AI204" s="8">
        <f>IFERROR(IF($AK204="","",$AK204+設定!$B$9),"")</f>
        <v/>
      </c>
      <c r="AJ204" s="4" t="n"/>
      <c r="AK204" s="7" t="n"/>
      <c r="AL204" s="4" t="n"/>
      <c r="AM204" s="4" t="n"/>
      <c r="AO204" s="8" t="n"/>
      <c r="AS204" s="8" t="n"/>
      <c r="AT204">
        <f>IFERROR(IF($B204="","",IF(COUNTIF($B$6:$B$305,$B204)&gt;1,"管理番号重複",IF(AND($C204="",OR($D204&lt;&gt;"",$L204&lt;&gt;"",$O204&lt;&gt;"",$R204&lt;&gt;"")),"交付日なしでデータあり",IF(OR(AND($L204&lt;&gt;"",$C204&lt;&gt;"",$L204&lt;$C204),AND($O204&lt;&gt;"",$C204&lt;&gt;"",$O204&lt;$C204),AND($R204&lt;&gt;"",$C204&lt;&gt;"",$R204&lt;$C204)),"交付日前の受領日",IF(OR(AND($L204&lt;&gt;"",$L204&gt;設定!$B$10),AND($O204&lt;&gt;"",$O204&gt;設定!$B$10),AND($R204&lt;&gt;"",$R204&gt;設定!$B$10)),"未来の受領日",IF(AND($AK204&lt;&gt;"",$C204&lt;&gt;"",$AK204&lt;$C204),"交付日前の照合日",IF(AND($AK204="",$AI204&lt;&gt;"","確認済み"),"受領前の照合",IF(AND($AI204="確認済み",$AK204=""),"照合済みで照合日なし",IF(AND($AI204="不備あり",$AR204=""),"不備ありで不備内容なし",IF(AND($L204&lt;&gt;"",$O204&lt;&gt;"",$R204&lt;&gt;"",$AT204="未着対応中"),"全票受領で未着対応中",IF($I204="不明・要確認","ルート不明",IF($J204="","保管場所なし",IF($Z204="","担当者なし",""))))))))))))),"")</f>
        <v/>
      </c>
      <c r="AU204" s="8" t="n"/>
    </row>
    <row r="205">
      <c r="A205" s="4">
        <f>IF($B205="","",ROW()-5)</f>
        <v/>
      </c>
      <c r="B205" s="5" t="n"/>
      <c r="C205" s="6" t="n"/>
      <c r="D205" s="5" t="n"/>
      <c r="E205" s="5" t="n"/>
      <c r="F205" s="5" t="n"/>
      <c r="G205" s="5" t="n"/>
      <c r="H205" s="5" t="n"/>
      <c r="I205" s="5" t="n"/>
      <c r="J205" s="5" t="n"/>
      <c r="K205" s="7">
        <f>IF($C205="","",IF($D205="特別管理",設定!$B$3,設定!$B$2)+$C205)</f>
        <v/>
      </c>
      <c r="L205" s="6" t="n"/>
      <c r="M205" s="7">
        <f>IF($L205="","",EDATE($L205,設定!$B$5*12))</f>
        <v/>
      </c>
      <c r="N205" s="7">
        <f>IF($C205="","",IF($D205="特別管理",設定!$B$3,設定!$B$2)+$C205)</f>
        <v/>
      </c>
      <c r="O205" s="6" t="n"/>
      <c r="P205" s="7">
        <f>IF($O205="","",EDATE($O205,設定!$B$5*12))</f>
        <v/>
      </c>
      <c r="Q205" s="7">
        <f>IF($C205="","",設定!$B$4+$C205)</f>
        <v/>
      </c>
      <c r="R205" s="6" t="n"/>
      <c r="S205" s="7">
        <f>IF($R205="","",EDATE($R205,設定!$B$5*12))</f>
        <v/>
      </c>
      <c r="T205" s="7">
        <f>IF($C205="","",EDATE($C205,設定!$B$5*12))</f>
        <v/>
      </c>
      <c r="U205" s="7">
        <f>IF(COUNT($M205,$P205,$S205,$T205)=0,"",MAX(IF($M205="",0,$M205),IF($P205="",0,$P205),IF($S205="",0,$S205),IF($T205="",0,$T205)))</f>
        <v/>
      </c>
      <c r="V205" s="6" t="n"/>
      <c r="W205" s="5" t="n"/>
      <c r="X205" s="7">
        <f>IF(AND($L205="",$K205&lt;&gt;"",設定!$B$10&gt;$K205),$K205+設定!$B$7,"")</f>
        <v/>
      </c>
      <c r="Y205" s="5" t="n"/>
      <c r="Z205" s="5" t="n"/>
      <c r="AA205" s="5" t="n"/>
      <c r="AB205" s="4">
        <f>IF(AH205=5,"完了",IF(AH205=4,"要確認：区分またはルート未設定",IF(AH205=3,IF(AND(設定!$B$10&gt;$K205,$L205=""),"B2票期限超過",IF(AND(設定!$B$10&gt;$N205,$O205=""),"D票期限超過","E票期限超過")),IF(AH205=2,IF(AND(設定!$B$11&gt;=$K205,$L205=""),"B2票期限間近",IF(AND(設定!$B$11&gt;=$N205,$O205=""),"D票期限間近","E票期限間近")),IF(AH205=1,"E票要確認","確認中")))))</f>
        <v/>
      </c>
      <c r="AC205" s="6" t="n"/>
      <c r="AD205" s="5" t="n"/>
      <c r="AE205" s="4">
        <f>IF($L205&lt;&gt;"","受領",IF($K205="","",IF(設定!$B$10&gt;$K205,"超過",IF(設定!$B$11&gt;=$K205,"間近","OK"))))</f>
        <v/>
      </c>
      <c r="AF205" s="4">
        <f>IF($O205&lt;&gt;"","受領",IF($N205="","",IF(設定!$B$10&gt;$N205,"超過",IF(設定!$B$11&gt;=$N205,"間近","OK"))))</f>
        <v/>
      </c>
      <c r="AG205" s="4">
        <f>IF($R205&lt;&gt;"","受領",IF($Q205="","",IF(設定!$B$10&gt;$Q205,"超過",IF(設定!$B$11&gt;=$Q205,"間近","OK"))))</f>
        <v/>
      </c>
      <c r="AH205" s="4">
        <f>IF($B205="",0,IF(($AA205="全票受領済み")+($L205&lt;&gt;"")*($O205&lt;&gt;"")*($R205&lt;&gt;""),5,IF(($D205="")+($I205="不明・要確認"),4,IF((設定!$B$10&gt;$K205)*($L205="")+(設定!$B$10&gt;$N205)*($O205="")+(設定!$B$10&gt;$Q205)*($R205=""),3,IF((設定!$B$11&gt;=$K205)*($L205="")+(設定!$B$11&gt;=$N205)*($O205="")+(設定!$B$11&gt;=$Q205)*($R205=""),2,IF($Q205="",1,0))))))</f>
        <v/>
      </c>
      <c r="AI205" s="8">
        <f>IFERROR(IF($AK205="","",$AK205+設定!$B$9),"")</f>
        <v/>
      </c>
      <c r="AJ205" s="4" t="n"/>
      <c r="AK205" s="7" t="n"/>
      <c r="AL205" s="4" t="n"/>
      <c r="AM205" s="4" t="n"/>
      <c r="AO205" s="8" t="n"/>
      <c r="AS205" s="8" t="n"/>
      <c r="AT205">
        <f>IFERROR(IF($B205="","",IF(COUNTIF($B$6:$B$305,$B205)&gt;1,"管理番号重複",IF(AND($C205="",OR($D205&lt;&gt;"",$L205&lt;&gt;"",$O205&lt;&gt;"",$R205&lt;&gt;"")),"交付日なしでデータあり",IF(OR(AND($L205&lt;&gt;"",$C205&lt;&gt;"",$L205&lt;$C205),AND($O205&lt;&gt;"",$C205&lt;&gt;"",$O205&lt;$C205),AND($R205&lt;&gt;"",$C205&lt;&gt;"",$R205&lt;$C205)),"交付日前の受領日",IF(OR(AND($L205&lt;&gt;"",$L205&gt;設定!$B$10),AND($O205&lt;&gt;"",$O205&gt;設定!$B$10),AND($R205&lt;&gt;"",$R205&gt;設定!$B$10)),"未来の受領日",IF(AND($AK205&lt;&gt;"",$C205&lt;&gt;"",$AK205&lt;$C205),"交付日前の照合日",IF(AND($AK205="",$AI205&lt;&gt;"","確認済み"),"受領前の照合",IF(AND($AI205="確認済み",$AK205=""),"照合済みで照合日なし",IF(AND($AI205="不備あり",$AR205=""),"不備ありで不備内容なし",IF(AND($L205&lt;&gt;"",$O205&lt;&gt;"",$R205&lt;&gt;"",$AT205="未着対応中"),"全票受領で未着対応中",IF($I205="不明・要確認","ルート不明",IF($J205="","保管場所なし",IF($Z205="","担当者なし",""))))))))))))),"")</f>
        <v/>
      </c>
      <c r="AU205" s="8" t="n"/>
    </row>
    <row r="206">
      <c r="A206" s="4">
        <f>IF($B206="","",ROW()-5)</f>
        <v/>
      </c>
      <c r="B206" s="5" t="n"/>
      <c r="C206" s="6" t="n"/>
      <c r="D206" s="5" t="n"/>
      <c r="E206" s="5" t="n"/>
      <c r="F206" s="5" t="n"/>
      <c r="G206" s="5" t="n"/>
      <c r="H206" s="5" t="n"/>
      <c r="I206" s="5" t="n"/>
      <c r="J206" s="5" t="n"/>
      <c r="K206" s="7">
        <f>IF($C206="","",IF($D206="特別管理",設定!$B$3,設定!$B$2)+$C206)</f>
        <v/>
      </c>
      <c r="L206" s="6" t="n"/>
      <c r="M206" s="7">
        <f>IF($L206="","",EDATE($L206,設定!$B$5*12))</f>
        <v/>
      </c>
      <c r="N206" s="7">
        <f>IF($C206="","",IF($D206="特別管理",設定!$B$3,設定!$B$2)+$C206)</f>
        <v/>
      </c>
      <c r="O206" s="6" t="n"/>
      <c r="P206" s="7">
        <f>IF($O206="","",EDATE($O206,設定!$B$5*12))</f>
        <v/>
      </c>
      <c r="Q206" s="7">
        <f>IF($C206="","",設定!$B$4+$C206)</f>
        <v/>
      </c>
      <c r="R206" s="6" t="n"/>
      <c r="S206" s="7">
        <f>IF($R206="","",EDATE($R206,設定!$B$5*12))</f>
        <v/>
      </c>
      <c r="T206" s="7">
        <f>IF($C206="","",EDATE($C206,設定!$B$5*12))</f>
        <v/>
      </c>
      <c r="U206" s="7">
        <f>IF(COUNT($M206,$P206,$S206,$T206)=0,"",MAX(IF($M206="",0,$M206),IF($P206="",0,$P206),IF($S206="",0,$S206),IF($T206="",0,$T206)))</f>
        <v/>
      </c>
      <c r="V206" s="6" t="n"/>
      <c r="W206" s="5" t="n"/>
      <c r="X206" s="7">
        <f>IF(AND($L206="",$K206&lt;&gt;"",設定!$B$10&gt;$K206),$K206+設定!$B$7,"")</f>
        <v/>
      </c>
      <c r="Y206" s="5" t="n"/>
      <c r="Z206" s="5" t="n"/>
      <c r="AA206" s="5" t="n"/>
      <c r="AB206" s="4">
        <f>IF(AH206=5,"完了",IF(AH206=4,"要確認：区分またはルート未設定",IF(AH206=3,IF(AND(設定!$B$10&gt;$K206,$L206=""),"B2票期限超過",IF(AND(設定!$B$10&gt;$N206,$O206=""),"D票期限超過","E票期限超過")),IF(AH206=2,IF(AND(設定!$B$11&gt;=$K206,$L206=""),"B2票期限間近",IF(AND(設定!$B$11&gt;=$N206,$O206=""),"D票期限間近","E票期限間近")),IF(AH206=1,"E票要確認","確認中")))))</f>
        <v/>
      </c>
      <c r="AC206" s="6" t="n"/>
      <c r="AD206" s="5" t="n"/>
      <c r="AE206" s="4">
        <f>IF($L206&lt;&gt;"","受領",IF($K206="","",IF(設定!$B$10&gt;$K206,"超過",IF(設定!$B$11&gt;=$K206,"間近","OK"))))</f>
        <v/>
      </c>
      <c r="AF206" s="4">
        <f>IF($O206&lt;&gt;"","受領",IF($N206="","",IF(設定!$B$10&gt;$N206,"超過",IF(設定!$B$11&gt;=$N206,"間近","OK"))))</f>
        <v/>
      </c>
      <c r="AG206" s="4">
        <f>IF($R206&lt;&gt;"","受領",IF($Q206="","",IF(設定!$B$10&gt;$Q206,"超過",IF(設定!$B$11&gt;=$Q206,"間近","OK"))))</f>
        <v/>
      </c>
      <c r="AH206" s="4">
        <f>IF($B206="",0,IF(($AA206="全票受領済み")+($L206&lt;&gt;"")*($O206&lt;&gt;"")*($R206&lt;&gt;""),5,IF(($D206="")+($I206="不明・要確認"),4,IF((設定!$B$10&gt;$K206)*($L206="")+(設定!$B$10&gt;$N206)*($O206="")+(設定!$B$10&gt;$Q206)*($R206=""),3,IF((設定!$B$11&gt;=$K206)*($L206="")+(設定!$B$11&gt;=$N206)*($O206="")+(設定!$B$11&gt;=$Q206)*($R206=""),2,IF($Q206="",1,0))))))</f>
        <v/>
      </c>
      <c r="AI206" s="8">
        <f>IFERROR(IF($AK206="","",$AK206+設定!$B$9),"")</f>
        <v/>
      </c>
      <c r="AJ206" s="4" t="n"/>
      <c r="AK206" s="7" t="n"/>
      <c r="AL206" s="4" t="n"/>
      <c r="AM206" s="4" t="n"/>
      <c r="AO206" s="8" t="n"/>
      <c r="AS206" s="8" t="n"/>
      <c r="AT206">
        <f>IFERROR(IF($B206="","",IF(COUNTIF($B$6:$B$305,$B206)&gt;1,"管理番号重複",IF(AND($C206="",OR($D206&lt;&gt;"",$L206&lt;&gt;"",$O206&lt;&gt;"",$R206&lt;&gt;"")),"交付日なしでデータあり",IF(OR(AND($L206&lt;&gt;"",$C206&lt;&gt;"",$L206&lt;$C206),AND($O206&lt;&gt;"",$C206&lt;&gt;"",$O206&lt;$C206),AND($R206&lt;&gt;"",$C206&lt;&gt;"",$R206&lt;$C206)),"交付日前の受領日",IF(OR(AND($L206&lt;&gt;"",$L206&gt;設定!$B$10),AND($O206&lt;&gt;"",$O206&gt;設定!$B$10),AND($R206&lt;&gt;"",$R206&gt;設定!$B$10)),"未来の受領日",IF(AND($AK206&lt;&gt;"",$C206&lt;&gt;"",$AK206&lt;$C206),"交付日前の照合日",IF(AND($AK206="",$AI206&lt;&gt;"","確認済み"),"受領前の照合",IF(AND($AI206="確認済み",$AK206=""),"照合済みで照合日なし",IF(AND($AI206="不備あり",$AR206=""),"不備ありで不備内容なし",IF(AND($L206&lt;&gt;"",$O206&lt;&gt;"",$R206&lt;&gt;"",$AT206="未着対応中"),"全票受領で未着対応中",IF($I206="不明・要確認","ルート不明",IF($J206="","保管場所なし",IF($Z206="","担当者なし",""))))))))))))),"")</f>
        <v/>
      </c>
      <c r="AU206" s="8" t="n"/>
    </row>
    <row r="207">
      <c r="A207" s="4">
        <f>IF($B207="","",ROW()-5)</f>
        <v/>
      </c>
      <c r="B207" s="5" t="n"/>
      <c r="C207" s="6" t="n"/>
      <c r="D207" s="5" t="n"/>
      <c r="E207" s="5" t="n"/>
      <c r="F207" s="5" t="n"/>
      <c r="G207" s="5" t="n"/>
      <c r="H207" s="5" t="n"/>
      <c r="I207" s="5" t="n"/>
      <c r="J207" s="5" t="n"/>
      <c r="K207" s="7">
        <f>IF($C207="","",IF($D207="特別管理",設定!$B$3,設定!$B$2)+$C207)</f>
        <v/>
      </c>
      <c r="L207" s="6" t="n"/>
      <c r="M207" s="7">
        <f>IF($L207="","",EDATE($L207,設定!$B$5*12))</f>
        <v/>
      </c>
      <c r="N207" s="7">
        <f>IF($C207="","",IF($D207="特別管理",設定!$B$3,設定!$B$2)+$C207)</f>
        <v/>
      </c>
      <c r="O207" s="6" t="n"/>
      <c r="P207" s="7">
        <f>IF($O207="","",EDATE($O207,設定!$B$5*12))</f>
        <v/>
      </c>
      <c r="Q207" s="7">
        <f>IF($C207="","",設定!$B$4+$C207)</f>
        <v/>
      </c>
      <c r="R207" s="6" t="n"/>
      <c r="S207" s="7">
        <f>IF($R207="","",EDATE($R207,設定!$B$5*12))</f>
        <v/>
      </c>
      <c r="T207" s="7">
        <f>IF($C207="","",EDATE($C207,設定!$B$5*12))</f>
        <v/>
      </c>
      <c r="U207" s="7">
        <f>IF(COUNT($M207,$P207,$S207,$T207)=0,"",MAX(IF($M207="",0,$M207),IF($P207="",0,$P207),IF($S207="",0,$S207),IF($T207="",0,$T207)))</f>
        <v/>
      </c>
      <c r="V207" s="6" t="n"/>
      <c r="W207" s="5" t="n"/>
      <c r="X207" s="7">
        <f>IF(AND($L207="",$K207&lt;&gt;"",設定!$B$10&gt;$K207),$K207+設定!$B$7,"")</f>
        <v/>
      </c>
      <c r="Y207" s="5" t="n"/>
      <c r="Z207" s="5" t="n"/>
      <c r="AA207" s="5" t="n"/>
      <c r="AB207" s="4">
        <f>IF(AH207=5,"完了",IF(AH207=4,"要確認：区分またはルート未設定",IF(AH207=3,IF(AND(設定!$B$10&gt;$K207,$L207=""),"B2票期限超過",IF(AND(設定!$B$10&gt;$N207,$O207=""),"D票期限超過","E票期限超過")),IF(AH207=2,IF(AND(設定!$B$11&gt;=$K207,$L207=""),"B2票期限間近",IF(AND(設定!$B$11&gt;=$N207,$O207=""),"D票期限間近","E票期限間近")),IF(AH207=1,"E票要確認","確認中")))))</f>
        <v/>
      </c>
      <c r="AC207" s="6" t="n"/>
      <c r="AD207" s="5" t="n"/>
      <c r="AE207" s="4">
        <f>IF($L207&lt;&gt;"","受領",IF($K207="","",IF(設定!$B$10&gt;$K207,"超過",IF(設定!$B$11&gt;=$K207,"間近","OK"))))</f>
        <v/>
      </c>
      <c r="AF207" s="4">
        <f>IF($O207&lt;&gt;"","受領",IF($N207="","",IF(設定!$B$10&gt;$N207,"超過",IF(設定!$B$11&gt;=$N207,"間近","OK"))))</f>
        <v/>
      </c>
      <c r="AG207" s="4">
        <f>IF($R207&lt;&gt;"","受領",IF($Q207="","",IF(設定!$B$10&gt;$Q207,"超過",IF(設定!$B$11&gt;=$Q207,"間近","OK"))))</f>
        <v/>
      </c>
      <c r="AH207" s="4">
        <f>IF($B207="",0,IF(($AA207="全票受領済み")+($L207&lt;&gt;"")*($O207&lt;&gt;"")*($R207&lt;&gt;""),5,IF(($D207="")+($I207="不明・要確認"),4,IF((設定!$B$10&gt;$K207)*($L207="")+(設定!$B$10&gt;$N207)*($O207="")+(設定!$B$10&gt;$Q207)*($R207=""),3,IF((設定!$B$11&gt;=$K207)*($L207="")+(設定!$B$11&gt;=$N207)*($O207="")+(設定!$B$11&gt;=$Q207)*($R207=""),2,IF($Q207="",1,0))))))</f>
        <v/>
      </c>
      <c r="AI207" s="8">
        <f>IFERROR(IF($AK207="","",$AK207+設定!$B$9),"")</f>
        <v/>
      </c>
      <c r="AJ207" s="4" t="n"/>
      <c r="AK207" s="7" t="n"/>
      <c r="AL207" s="4" t="n"/>
      <c r="AM207" s="4" t="n"/>
      <c r="AO207" s="8" t="n"/>
      <c r="AS207" s="8" t="n"/>
      <c r="AT207">
        <f>IFERROR(IF($B207="","",IF(COUNTIF($B$6:$B$305,$B207)&gt;1,"管理番号重複",IF(AND($C207="",OR($D207&lt;&gt;"",$L207&lt;&gt;"",$O207&lt;&gt;"",$R207&lt;&gt;"")),"交付日なしでデータあり",IF(OR(AND($L207&lt;&gt;"",$C207&lt;&gt;"",$L207&lt;$C207),AND($O207&lt;&gt;"",$C207&lt;&gt;"",$O207&lt;$C207),AND($R207&lt;&gt;"",$C207&lt;&gt;"",$R207&lt;$C207)),"交付日前の受領日",IF(OR(AND($L207&lt;&gt;"",$L207&gt;設定!$B$10),AND($O207&lt;&gt;"",$O207&gt;設定!$B$10),AND($R207&lt;&gt;"",$R207&gt;設定!$B$10)),"未来の受領日",IF(AND($AK207&lt;&gt;"",$C207&lt;&gt;"",$AK207&lt;$C207),"交付日前の照合日",IF(AND($AK207="",$AI207&lt;&gt;"","確認済み"),"受領前の照合",IF(AND($AI207="確認済み",$AK207=""),"照合済みで照合日なし",IF(AND($AI207="不備あり",$AR207=""),"不備ありで不備内容なし",IF(AND($L207&lt;&gt;"",$O207&lt;&gt;"",$R207&lt;&gt;"",$AT207="未着対応中"),"全票受領で未着対応中",IF($I207="不明・要確認","ルート不明",IF($J207="","保管場所なし",IF($Z207="","担当者なし",""))))))))))))),"")</f>
        <v/>
      </c>
      <c r="AU207" s="8" t="n"/>
    </row>
    <row r="208">
      <c r="A208" s="4">
        <f>IF($B208="","",ROW()-5)</f>
        <v/>
      </c>
      <c r="B208" s="5" t="n"/>
      <c r="C208" s="6" t="n"/>
      <c r="D208" s="5" t="n"/>
      <c r="E208" s="5" t="n"/>
      <c r="F208" s="5" t="n"/>
      <c r="G208" s="5" t="n"/>
      <c r="H208" s="5" t="n"/>
      <c r="I208" s="5" t="n"/>
      <c r="J208" s="5" t="n"/>
      <c r="K208" s="7">
        <f>IF($C208="","",IF($D208="特別管理",設定!$B$3,設定!$B$2)+$C208)</f>
        <v/>
      </c>
      <c r="L208" s="6" t="n"/>
      <c r="M208" s="7">
        <f>IF($L208="","",EDATE($L208,設定!$B$5*12))</f>
        <v/>
      </c>
      <c r="N208" s="7">
        <f>IF($C208="","",IF($D208="特別管理",設定!$B$3,設定!$B$2)+$C208)</f>
        <v/>
      </c>
      <c r="O208" s="6" t="n"/>
      <c r="P208" s="7">
        <f>IF($O208="","",EDATE($O208,設定!$B$5*12))</f>
        <v/>
      </c>
      <c r="Q208" s="7">
        <f>IF($C208="","",設定!$B$4+$C208)</f>
        <v/>
      </c>
      <c r="R208" s="6" t="n"/>
      <c r="S208" s="7">
        <f>IF($R208="","",EDATE($R208,設定!$B$5*12))</f>
        <v/>
      </c>
      <c r="T208" s="7">
        <f>IF($C208="","",EDATE($C208,設定!$B$5*12))</f>
        <v/>
      </c>
      <c r="U208" s="7">
        <f>IF(COUNT($M208,$P208,$S208,$T208)=0,"",MAX(IF($M208="",0,$M208),IF($P208="",0,$P208),IF($S208="",0,$S208),IF($T208="",0,$T208)))</f>
        <v/>
      </c>
      <c r="V208" s="6" t="n"/>
      <c r="W208" s="5" t="n"/>
      <c r="X208" s="7">
        <f>IF(AND($L208="",$K208&lt;&gt;"",設定!$B$10&gt;$K208),$K208+設定!$B$7,"")</f>
        <v/>
      </c>
      <c r="Y208" s="5" t="n"/>
      <c r="Z208" s="5" t="n"/>
      <c r="AA208" s="5" t="n"/>
      <c r="AB208" s="4">
        <f>IF(AH208=5,"完了",IF(AH208=4,"要確認：区分またはルート未設定",IF(AH208=3,IF(AND(設定!$B$10&gt;$K208,$L208=""),"B2票期限超過",IF(AND(設定!$B$10&gt;$N208,$O208=""),"D票期限超過","E票期限超過")),IF(AH208=2,IF(AND(設定!$B$11&gt;=$K208,$L208=""),"B2票期限間近",IF(AND(設定!$B$11&gt;=$N208,$O208=""),"D票期限間近","E票期限間近")),IF(AH208=1,"E票要確認","確認中")))))</f>
        <v/>
      </c>
      <c r="AC208" s="6" t="n"/>
      <c r="AD208" s="5" t="n"/>
      <c r="AE208" s="4">
        <f>IF($L208&lt;&gt;"","受領",IF($K208="","",IF(設定!$B$10&gt;$K208,"超過",IF(設定!$B$11&gt;=$K208,"間近","OK"))))</f>
        <v/>
      </c>
      <c r="AF208" s="4">
        <f>IF($O208&lt;&gt;"","受領",IF($N208="","",IF(設定!$B$10&gt;$N208,"超過",IF(設定!$B$11&gt;=$N208,"間近","OK"))))</f>
        <v/>
      </c>
      <c r="AG208" s="4">
        <f>IF($R208&lt;&gt;"","受領",IF($Q208="","",IF(設定!$B$10&gt;$Q208,"超過",IF(設定!$B$11&gt;=$Q208,"間近","OK"))))</f>
        <v/>
      </c>
      <c r="AH208" s="4">
        <f>IF($B208="",0,IF(($AA208="全票受領済み")+($L208&lt;&gt;"")*($O208&lt;&gt;"")*($R208&lt;&gt;""),5,IF(($D208="")+($I208="不明・要確認"),4,IF((設定!$B$10&gt;$K208)*($L208="")+(設定!$B$10&gt;$N208)*($O208="")+(設定!$B$10&gt;$Q208)*($R208=""),3,IF((設定!$B$11&gt;=$K208)*($L208="")+(設定!$B$11&gt;=$N208)*($O208="")+(設定!$B$11&gt;=$Q208)*($R208=""),2,IF($Q208="",1,0))))))</f>
        <v/>
      </c>
      <c r="AI208" s="8">
        <f>IFERROR(IF($AK208="","",$AK208+設定!$B$9),"")</f>
        <v/>
      </c>
      <c r="AJ208" s="4" t="n"/>
      <c r="AK208" s="7" t="n"/>
      <c r="AL208" s="4" t="n"/>
      <c r="AM208" s="4" t="n"/>
      <c r="AO208" s="8" t="n"/>
      <c r="AS208" s="8" t="n"/>
      <c r="AT208">
        <f>IFERROR(IF($B208="","",IF(COUNTIF($B$6:$B$305,$B208)&gt;1,"管理番号重複",IF(AND($C208="",OR($D208&lt;&gt;"",$L208&lt;&gt;"",$O208&lt;&gt;"",$R208&lt;&gt;"")),"交付日なしでデータあり",IF(OR(AND($L208&lt;&gt;"",$C208&lt;&gt;"",$L208&lt;$C208),AND($O208&lt;&gt;"",$C208&lt;&gt;"",$O208&lt;$C208),AND($R208&lt;&gt;"",$C208&lt;&gt;"",$R208&lt;$C208)),"交付日前の受領日",IF(OR(AND($L208&lt;&gt;"",$L208&gt;設定!$B$10),AND($O208&lt;&gt;"",$O208&gt;設定!$B$10),AND($R208&lt;&gt;"",$R208&gt;設定!$B$10)),"未来の受領日",IF(AND($AK208&lt;&gt;"",$C208&lt;&gt;"",$AK208&lt;$C208),"交付日前の照合日",IF(AND($AK208="",$AI208&lt;&gt;"","確認済み"),"受領前の照合",IF(AND($AI208="確認済み",$AK208=""),"照合済みで照合日なし",IF(AND($AI208="不備あり",$AR208=""),"不備ありで不備内容なし",IF(AND($L208&lt;&gt;"",$O208&lt;&gt;"",$R208&lt;&gt;"",$AT208="未着対応中"),"全票受領で未着対応中",IF($I208="不明・要確認","ルート不明",IF($J208="","保管場所なし",IF($Z208="","担当者なし",""))))))))))))),"")</f>
        <v/>
      </c>
      <c r="AU208" s="8" t="n"/>
    </row>
    <row r="209">
      <c r="A209" s="4">
        <f>IF($B209="","",ROW()-5)</f>
        <v/>
      </c>
      <c r="B209" s="5" t="n"/>
      <c r="C209" s="6" t="n"/>
      <c r="D209" s="5" t="n"/>
      <c r="E209" s="5" t="n"/>
      <c r="F209" s="5" t="n"/>
      <c r="G209" s="5" t="n"/>
      <c r="H209" s="5" t="n"/>
      <c r="I209" s="5" t="n"/>
      <c r="J209" s="5" t="n"/>
      <c r="K209" s="7">
        <f>IF($C209="","",IF($D209="特別管理",設定!$B$3,設定!$B$2)+$C209)</f>
        <v/>
      </c>
      <c r="L209" s="6" t="n"/>
      <c r="M209" s="7">
        <f>IF($L209="","",EDATE($L209,設定!$B$5*12))</f>
        <v/>
      </c>
      <c r="N209" s="7">
        <f>IF($C209="","",IF($D209="特別管理",設定!$B$3,設定!$B$2)+$C209)</f>
        <v/>
      </c>
      <c r="O209" s="6" t="n"/>
      <c r="P209" s="7">
        <f>IF($O209="","",EDATE($O209,設定!$B$5*12))</f>
        <v/>
      </c>
      <c r="Q209" s="7">
        <f>IF($C209="","",設定!$B$4+$C209)</f>
        <v/>
      </c>
      <c r="R209" s="6" t="n"/>
      <c r="S209" s="7">
        <f>IF($R209="","",EDATE($R209,設定!$B$5*12))</f>
        <v/>
      </c>
      <c r="T209" s="7">
        <f>IF($C209="","",EDATE($C209,設定!$B$5*12))</f>
        <v/>
      </c>
      <c r="U209" s="7">
        <f>IF(COUNT($M209,$P209,$S209,$T209)=0,"",MAX(IF($M209="",0,$M209),IF($P209="",0,$P209),IF($S209="",0,$S209),IF($T209="",0,$T209)))</f>
        <v/>
      </c>
      <c r="V209" s="6" t="n"/>
      <c r="W209" s="5" t="n"/>
      <c r="X209" s="7">
        <f>IF(AND($L209="",$K209&lt;&gt;"",設定!$B$10&gt;$K209),$K209+設定!$B$7,"")</f>
        <v/>
      </c>
      <c r="Y209" s="5" t="n"/>
      <c r="Z209" s="5" t="n"/>
      <c r="AA209" s="5" t="n"/>
      <c r="AB209" s="4">
        <f>IF(AH209=5,"完了",IF(AH209=4,"要確認：区分またはルート未設定",IF(AH209=3,IF(AND(設定!$B$10&gt;$K209,$L209=""),"B2票期限超過",IF(AND(設定!$B$10&gt;$N209,$O209=""),"D票期限超過","E票期限超過")),IF(AH209=2,IF(AND(設定!$B$11&gt;=$K209,$L209=""),"B2票期限間近",IF(AND(設定!$B$11&gt;=$N209,$O209=""),"D票期限間近","E票期限間近")),IF(AH209=1,"E票要確認","確認中")))))</f>
        <v/>
      </c>
      <c r="AC209" s="6" t="n"/>
      <c r="AD209" s="5" t="n"/>
      <c r="AE209" s="4">
        <f>IF($L209&lt;&gt;"","受領",IF($K209="","",IF(設定!$B$10&gt;$K209,"超過",IF(設定!$B$11&gt;=$K209,"間近","OK"))))</f>
        <v/>
      </c>
      <c r="AF209" s="4">
        <f>IF($O209&lt;&gt;"","受領",IF($N209="","",IF(設定!$B$10&gt;$N209,"超過",IF(設定!$B$11&gt;=$N209,"間近","OK"))))</f>
        <v/>
      </c>
      <c r="AG209" s="4">
        <f>IF($R209&lt;&gt;"","受領",IF($Q209="","",IF(設定!$B$10&gt;$Q209,"超過",IF(設定!$B$11&gt;=$Q209,"間近","OK"))))</f>
        <v/>
      </c>
      <c r="AH209" s="4">
        <f>IF($B209="",0,IF(($AA209="全票受領済み")+($L209&lt;&gt;"")*($O209&lt;&gt;"")*($R209&lt;&gt;""),5,IF(($D209="")+($I209="不明・要確認"),4,IF((設定!$B$10&gt;$K209)*($L209="")+(設定!$B$10&gt;$N209)*($O209="")+(設定!$B$10&gt;$Q209)*($R209=""),3,IF((設定!$B$11&gt;=$K209)*($L209="")+(設定!$B$11&gt;=$N209)*($O209="")+(設定!$B$11&gt;=$Q209)*($R209=""),2,IF($Q209="",1,0))))))</f>
        <v/>
      </c>
      <c r="AI209" s="8">
        <f>IFERROR(IF($AK209="","",$AK209+設定!$B$9),"")</f>
        <v/>
      </c>
      <c r="AJ209" s="4" t="n"/>
      <c r="AK209" s="7" t="n"/>
      <c r="AL209" s="4" t="n"/>
      <c r="AM209" s="4" t="n"/>
      <c r="AO209" s="8" t="n"/>
      <c r="AS209" s="8" t="n"/>
      <c r="AT209">
        <f>IFERROR(IF($B209="","",IF(COUNTIF($B$6:$B$305,$B209)&gt;1,"管理番号重複",IF(AND($C209="",OR($D209&lt;&gt;"",$L209&lt;&gt;"",$O209&lt;&gt;"",$R209&lt;&gt;"")),"交付日なしでデータあり",IF(OR(AND($L209&lt;&gt;"",$C209&lt;&gt;"",$L209&lt;$C209),AND($O209&lt;&gt;"",$C209&lt;&gt;"",$O209&lt;$C209),AND($R209&lt;&gt;"",$C209&lt;&gt;"",$R209&lt;$C209)),"交付日前の受領日",IF(OR(AND($L209&lt;&gt;"",$L209&gt;設定!$B$10),AND($O209&lt;&gt;"",$O209&gt;設定!$B$10),AND($R209&lt;&gt;"",$R209&gt;設定!$B$10)),"未来の受領日",IF(AND($AK209&lt;&gt;"",$C209&lt;&gt;"",$AK209&lt;$C209),"交付日前の照合日",IF(AND($AK209="",$AI209&lt;&gt;"","確認済み"),"受領前の照合",IF(AND($AI209="確認済み",$AK209=""),"照合済みで照合日なし",IF(AND($AI209="不備あり",$AR209=""),"不備ありで不備内容なし",IF(AND($L209&lt;&gt;"",$O209&lt;&gt;"",$R209&lt;&gt;"",$AT209="未着対応中"),"全票受領で未着対応中",IF($I209="不明・要確認","ルート不明",IF($J209="","保管場所なし",IF($Z209="","担当者なし",""))))))))))))),"")</f>
        <v/>
      </c>
      <c r="AU209" s="8" t="n"/>
    </row>
    <row r="210">
      <c r="A210" s="4">
        <f>IF($B210="","",ROW()-5)</f>
        <v/>
      </c>
      <c r="B210" s="5" t="n"/>
      <c r="C210" s="6" t="n"/>
      <c r="D210" s="5" t="n"/>
      <c r="E210" s="5" t="n"/>
      <c r="F210" s="5" t="n"/>
      <c r="G210" s="5" t="n"/>
      <c r="H210" s="5" t="n"/>
      <c r="I210" s="5" t="n"/>
      <c r="J210" s="5" t="n"/>
      <c r="K210" s="7">
        <f>IF($C210="","",IF($D210="特別管理",設定!$B$3,設定!$B$2)+$C210)</f>
        <v/>
      </c>
      <c r="L210" s="6" t="n"/>
      <c r="M210" s="7">
        <f>IF($L210="","",EDATE($L210,設定!$B$5*12))</f>
        <v/>
      </c>
      <c r="N210" s="7">
        <f>IF($C210="","",IF($D210="特別管理",設定!$B$3,設定!$B$2)+$C210)</f>
        <v/>
      </c>
      <c r="O210" s="6" t="n"/>
      <c r="P210" s="7">
        <f>IF($O210="","",EDATE($O210,設定!$B$5*12))</f>
        <v/>
      </c>
      <c r="Q210" s="7">
        <f>IF($C210="","",設定!$B$4+$C210)</f>
        <v/>
      </c>
      <c r="R210" s="6" t="n"/>
      <c r="S210" s="7">
        <f>IF($R210="","",EDATE($R210,設定!$B$5*12))</f>
        <v/>
      </c>
      <c r="T210" s="7">
        <f>IF($C210="","",EDATE($C210,設定!$B$5*12))</f>
        <v/>
      </c>
      <c r="U210" s="7">
        <f>IF(COUNT($M210,$P210,$S210,$T210)=0,"",MAX(IF($M210="",0,$M210),IF($P210="",0,$P210),IF($S210="",0,$S210),IF($T210="",0,$T210)))</f>
        <v/>
      </c>
      <c r="V210" s="6" t="n"/>
      <c r="W210" s="5" t="n"/>
      <c r="X210" s="7">
        <f>IF(AND($L210="",$K210&lt;&gt;"",設定!$B$10&gt;$K210),$K210+設定!$B$7,"")</f>
        <v/>
      </c>
      <c r="Y210" s="5" t="n"/>
      <c r="Z210" s="5" t="n"/>
      <c r="AA210" s="5" t="n"/>
      <c r="AB210" s="4">
        <f>IF(AH210=5,"完了",IF(AH210=4,"要確認：区分またはルート未設定",IF(AH210=3,IF(AND(設定!$B$10&gt;$K210,$L210=""),"B2票期限超過",IF(AND(設定!$B$10&gt;$N210,$O210=""),"D票期限超過","E票期限超過")),IF(AH210=2,IF(AND(設定!$B$11&gt;=$K210,$L210=""),"B2票期限間近",IF(AND(設定!$B$11&gt;=$N210,$O210=""),"D票期限間近","E票期限間近")),IF(AH210=1,"E票要確認","確認中")))))</f>
        <v/>
      </c>
      <c r="AC210" s="6" t="n"/>
      <c r="AD210" s="5" t="n"/>
      <c r="AE210" s="4">
        <f>IF($L210&lt;&gt;"","受領",IF($K210="","",IF(設定!$B$10&gt;$K210,"超過",IF(設定!$B$11&gt;=$K210,"間近","OK"))))</f>
        <v/>
      </c>
      <c r="AF210" s="4">
        <f>IF($O210&lt;&gt;"","受領",IF($N210="","",IF(設定!$B$10&gt;$N210,"超過",IF(設定!$B$11&gt;=$N210,"間近","OK"))))</f>
        <v/>
      </c>
      <c r="AG210" s="4">
        <f>IF($R210&lt;&gt;"","受領",IF($Q210="","",IF(設定!$B$10&gt;$Q210,"超過",IF(設定!$B$11&gt;=$Q210,"間近","OK"))))</f>
        <v/>
      </c>
      <c r="AH210" s="4">
        <f>IF($B210="",0,IF(($AA210="全票受領済み")+($L210&lt;&gt;"")*($O210&lt;&gt;"")*($R210&lt;&gt;""),5,IF(($D210="")+($I210="不明・要確認"),4,IF((設定!$B$10&gt;$K210)*($L210="")+(設定!$B$10&gt;$N210)*($O210="")+(設定!$B$10&gt;$Q210)*($R210=""),3,IF((設定!$B$11&gt;=$K210)*($L210="")+(設定!$B$11&gt;=$N210)*($O210="")+(設定!$B$11&gt;=$Q210)*($R210=""),2,IF($Q210="",1,0))))))</f>
        <v/>
      </c>
      <c r="AI210" s="8">
        <f>IFERROR(IF($AK210="","",$AK210+設定!$B$9),"")</f>
        <v/>
      </c>
      <c r="AJ210" s="4" t="n"/>
      <c r="AK210" s="7" t="n"/>
      <c r="AL210" s="4" t="n"/>
      <c r="AM210" s="4" t="n"/>
      <c r="AO210" s="8" t="n"/>
      <c r="AS210" s="8" t="n"/>
      <c r="AT210">
        <f>IFERROR(IF($B210="","",IF(COUNTIF($B$6:$B$305,$B210)&gt;1,"管理番号重複",IF(AND($C210="",OR($D210&lt;&gt;"",$L210&lt;&gt;"",$O210&lt;&gt;"",$R210&lt;&gt;"")),"交付日なしでデータあり",IF(OR(AND($L210&lt;&gt;"",$C210&lt;&gt;"",$L210&lt;$C210),AND($O210&lt;&gt;"",$C210&lt;&gt;"",$O210&lt;$C210),AND($R210&lt;&gt;"",$C210&lt;&gt;"",$R210&lt;$C210)),"交付日前の受領日",IF(OR(AND($L210&lt;&gt;"",$L210&gt;設定!$B$10),AND($O210&lt;&gt;"",$O210&gt;設定!$B$10),AND($R210&lt;&gt;"",$R210&gt;設定!$B$10)),"未来の受領日",IF(AND($AK210&lt;&gt;"",$C210&lt;&gt;"",$AK210&lt;$C210),"交付日前の照合日",IF(AND($AK210="",$AI210&lt;&gt;"","確認済み"),"受領前の照合",IF(AND($AI210="確認済み",$AK210=""),"照合済みで照合日なし",IF(AND($AI210="不備あり",$AR210=""),"不備ありで不備内容なし",IF(AND($L210&lt;&gt;"",$O210&lt;&gt;"",$R210&lt;&gt;"",$AT210="未着対応中"),"全票受領で未着対応中",IF($I210="不明・要確認","ルート不明",IF($J210="","保管場所なし",IF($Z210="","担当者なし",""))))))))))))),"")</f>
        <v/>
      </c>
      <c r="AU210" s="8" t="n"/>
    </row>
    <row r="211">
      <c r="A211" s="4">
        <f>IF($B211="","",ROW()-5)</f>
        <v/>
      </c>
      <c r="B211" s="5" t="n"/>
      <c r="C211" s="6" t="n"/>
      <c r="D211" s="5" t="n"/>
      <c r="E211" s="5" t="n"/>
      <c r="F211" s="5" t="n"/>
      <c r="G211" s="5" t="n"/>
      <c r="H211" s="5" t="n"/>
      <c r="I211" s="5" t="n"/>
      <c r="J211" s="5" t="n"/>
      <c r="K211" s="7">
        <f>IF($C211="","",IF($D211="特別管理",設定!$B$3,設定!$B$2)+$C211)</f>
        <v/>
      </c>
      <c r="L211" s="6" t="n"/>
      <c r="M211" s="7">
        <f>IF($L211="","",EDATE($L211,設定!$B$5*12))</f>
        <v/>
      </c>
      <c r="N211" s="7">
        <f>IF($C211="","",IF($D211="特別管理",設定!$B$3,設定!$B$2)+$C211)</f>
        <v/>
      </c>
      <c r="O211" s="6" t="n"/>
      <c r="P211" s="7">
        <f>IF($O211="","",EDATE($O211,設定!$B$5*12))</f>
        <v/>
      </c>
      <c r="Q211" s="7">
        <f>IF($C211="","",設定!$B$4+$C211)</f>
        <v/>
      </c>
      <c r="R211" s="6" t="n"/>
      <c r="S211" s="7">
        <f>IF($R211="","",EDATE($R211,設定!$B$5*12))</f>
        <v/>
      </c>
      <c r="T211" s="7">
        <f>IF($C211="","",EDATE($C211,設定!$B$5*12))</f>
        <v/>
      </c>
      <c r="U211" s="7">
        <f>IF(COUNT($M211,$P211,$S211,$T211)=0,"",MAX(IF($M211="",0,$M211),IF($P211="",0,$P211),IF($S211="",0,$S211),IF($T211="",0,$T211)))</f>
        <v/>
      </c>
      <c r="V211" s="6" t="n"/>
      <c r="W211" s="5" t="n"/>
      <c r="X211" s="7">
        <f>IF(AND($L211="",$K211&lt;&gt;"",設定!$B$10&gt;$K211),$K211+設定!$B$7,"")</f>
        <v/>
      </c>
      <c r="Y211" s="5" t="n"/>
      <c r="Z211" s="5" t="n"/>
      <c r="AA211" s="5" t="n"/>
      <c r="AB211" s="4">
        <f>IF(AH211=5,"完了",IF(AH211=4,"要確認：区分またはルート未設定",IF(AH211=3,IF(AND(設定!$B$10&gt;$K211,$L211=""),"B2票期限超過",IF(AND(設定!$B$10&gt;$N211,$O211=""),"D票期限超過","E票期限超過")),IF(AH211=2,IF(AND(設定!$B$11&gt;=$K211,$L211=""),"B2票期限間近",IF(AND(設定!$B$11&gt;=$N211,$O211=""),"D票期限間近","E票期限間近")),IF(AH211=1,"E票要確認","確認中")))))</f>
        <v/>
      </c>
      <c r="AC211" s="6" t="n"/>
      <c r="AD211" s="5" t="n"/>
      <c r="AE211" s="4">
        <f>IF($L211&lt;&gt;"","受領",IF($K211="","",IF(設定!$B$10&gt;$K211,"超過",IF(設定!$B$11&gt;=$K211,"間近","OK"))))</f>
        <v/>
      </c>
      <c r="AF211" s="4">
        <f>IF($O211&lt;&gt;"","受領",IF($N211="","",IF(設定!$B$10&gt;$N211,"超過",IF(設定!$B$11&gt;=$N211,"間近","OK"))))</f>
        <v/>
      </c>
      <c r="AG211" s="4">
        <f>IF($R211&lt;&gt;"","受領",IF($Q211="","",IF(設定!$B$10&gt;$Q211,"超過",IF(設定!$B$11&gt;=$Q211,"間近","OK"))))</f>
        <v/>
      </c>
      <c r="AH211" s="4">
        <f>IF($B211="",0,IF(($AA211="全票受領済み")+($L211&lt;&gt;"")*($O211&lt;&gt;"")*($R211&lt;&gt;""),5,IF(($D211="")+($I211="不明・要確認"),4,IF((設定!$B$10&gt;$K211)*($L211="")+(設定!$B$10&gt;$N211)*($O211="")+(設定!$B$10&gt;$Q211)*($R211=""),3,IF((設定!$B$11&gt;=$K211)*($L211="")+(設定!$B$11&gt;=$N211)*($O211="")+(設定!$B$11&gt;=$Q211)*($R211=""),2,IF($Q211="",1,0))))))</f>
        <v/>
      </c>
      <c r="AI211" s="8">
        <f>IFERROR(IF($AK211="","",$AK211+設定!$B$9),"")</f>
        <v/>
      </c>
      <c r="AJ211" s="4" t="n"/>
      <c r="AK211" s="7" t="n"/>
      <c r="AL211" s="4" t="n"/>
      <c r="AM211" s="4" t="n"/>
      <c r="AO211" s="8" t="n"/>
      <c r="AS211" s="8" t="n"/>
      <c r="AT211">
        <f>IFERROR(IF($B211="","",IF(COUNTIF($B$6:$B$305,$B211)&gt;1,"管理番号重複",IF(AND($C211="",OR($D211&lt;&gt;"",$L211&lt;&gt;"",$O211&lt;&gt;"",$R211&lt;&gt;"")),"交付日なしでデータあり",IF(OR(AND($L211&lt;&gt;"",$C211&lt;&gt;"",$L211&lt;$C211),AND($O211&lt;&gt;"",$C211&lt;&gt;"",$O211&lt;$C211),AND($R211&lt;&gt;"",$C211&lt;&gt;"",$R211&lt;$C211)),"交付日前の受領日",IF(OR(AND($L211&lt;&gt;"",$L211&gt;設定!$B$10),AND($O211&lt;&gt;"",$O211&gt;設定!$B$10),AND($R211&lt;&gt;"",$R211&gt;設定!$B$10)),"未来の受領日",IF(AND($AK211&lt;&gt;"",$C211&lt;&gt;"",$AK211&lt;$C211),"交付日前の照合日",IF(AND($AK211="",$AI211&lt;&gt;"","確認済み"),"受領前の照合",IF(AND($AI211="確認済み",$AK211=""),"照合済みで照合日なし",IF(AND($AI211="不備あり",$AR211=""),"不備ありで不備内容なし",IF(AND($L211&lt;&gt;"",$O211&lt;&gt;"",$R211&lt;&gt;"",$AT211="未着対応中"),"全票受領で未着対応中",IF($I211="不明・要確認","ルート不明",IF($J211="","保管場所なし",IF($Z211="","担当者なし",""))))))))))))),"")</f>
        <v/>
      </c>
      <c r="AU211" s="8" t="n"/>
    </row>
    <row r="212">
      <c r="A212" s="4">
        <f>IF($B212="","",ROW()-5)</f>
        <v/>
      </c>
      <c r="B212" s="5" t="n"/>
      <c r="C212" s="6" t="n"/>
      <c r="D212" s="5" t="n"/>
      <c r="E212" s="5" t="n"/>
      <c r="F212" s="5" t="n"/>
      <c r="G212" s="5" t="n"/>
      <c r="H212" s="5" t="n"/>
      <c r="I212" s="5" t="n"/>
      <c r="J212" s="5" t="n"/>
      <c r="K212" s="7">
        <f>IF($C212="","",IF($D212="特別管理",設定!$B$3,設定!$B$2)+$C212)</f>
        <v/>
      </c>
      <c r="L212" s="6" t="n"/>
      <c r="M212" s="7">
        <f>IF($L212="","",EDATE($L212,設定!$B$5*12))</f>
        <v/>
      </c>
      <c r="N212" s="7">
        <f>IF($C212="","",IF($D212="特別管理",設定!$B$3,設定!$B$2)+$C212)</f>
        <v/>
      </c>
      <c r="O212" s="6" t="n"/>
      <c r="P212" s="7">
        <f>IF($O212="","",EDATE($O212,設定!$B$5*12))</f>
        <v/>
      </c>
      <c r="Q212" s="7">
        <f>IF($C212="","",設定!$B$4+$C212)</f>
        <v/>
      </c>
      <c r="R212" s="6" t="n"/>
      <c r="S212" s="7">
        <f>IF($R212="","",EDATE($R212,設定!$B$5*12))</f>
        <v/>
      </c>
      <c r="T212" s="7">
        <f>IF($C212="","",EDATE($C212,設定!$B$5*12))</f>
        <v/>
      </c>
      <c r="U212" s="7">
        <f>IF(COUNT($M212,$P212,$S212,$T212)=0,"",MAX(IF($M212="",0,$M212),IF($P212="",0,$P212),IF($S212="",0,$S212),IF($T212="",0,$T212)))</f>
        <v/>
      </c>
      <c r="V212" s="6" t="n"/>
      <c r="W212" s="5" t="n"/>
      <c r="X212" s="7">
        <f>IF(AND($L212="",$K212&lt;&gt;"",設定!$B$10&gt;$K212),$K212+設定!$B$7,"")</f>
        <v/>
      </c>
      <c r="Y212" s="5" t="n"/>
      <c r="Z212" s="5" t="n"/>
      <c r="AA212" s="5" t="n"/>
      <c r="AB212" s="4">
        <f>IF(AH212=5,"完了",IF(AH212=4,"要確認：区分またはルート未設定",IF(AH212=3,IF(AND(設定!$B$10&gt;$K212,$L212=""),"B2票期限超過",IF(AND(設定!$B$10&gt;$N212,$O212=""),"D票期限超過","E票期限超過")),IF(AH212=2,IF(AND(設定!$B$11&gt;=$K212,$L212=""),"B2票期限間近",IF(AND(設定!$B$11&gt;=$N212,$O212=""),"D票期限間近","E票期限間近")),IF(AH212=1,"E票要確認","確認中")))))</f>
        <v/>
      </c>
      <c r="AC212" s="6" t="n"/>
      <c r="AD212" s="5" t="n"/>
      <c r="AE212" s="4">
        <f>IF($L212&lt;&gt;"","受領",IF($K212="","",IF(設定!$B$10&gt;$K212,"超過",IF(設定!$B$11&gt;=$K212,"間近","OK"))))</f>
        <v/>
      </c>
      <c r="AF212" s="4">
        <f>IF($O212&lt;&gt;"","受領",IF($N212="","",IF(設定!$B$10&gt;$N212,"超過",IF(設定!$B$11&gt;=$N212,"間近","OK"))))</f>
        <v/>
      </c>
      <c r="AG212" s="4">
        <f>IF($R212&lt;&gt;"","受領",IF($Q212="","",IF(設定!$B$10&gt;$Q212,"超過",IF(設定!$B$11&gt;=$Q212,"間近","OK"))))</f>
        <v/>
      </c>
      <c r="AH212" s="4">
        <f>IF($B212="",0,IF(($AA212="全票受領済み")+($L212&lt;&gt;"")*($O212&lt;&gt;"")*($R212&lt;&gt;""),5,IF(($D212="")+($I212="不明・要確認"),4,IF((設定!$B$10&gt;$K212)*($L212="")+(設定!$B$10&gt;$N212)*($O212="")+(設定!$B$10&gt;$Q212)*($R212=""),3,IF((設定!$B$11&gt;=$K212)*($L212="")+(設定!$B$11&gt;=$N212)*($O212="")+(設定!$B$11&gt;=$Q212)*($R212=""),2,IF($Q212="",1,0))))))</f>
        <v/>
      </c>
      <c r="AI212" s="8">
        <f>IFERROR(IF($AK212="","",$AK212+設定!$B$9),"")</f>
        <v/>
      </c>
      <c r="AJ212" s="4" t="n"/>
      <c r="AK212" s="7" t="n"/>
      <c r="AL212" s="4" t="n"/>
      <c r="AM212" s="4" t="n"/>
      <c r="AO212" s="8" t="n"/>
      <c r="AS212" s="8" t="n"/>
      <c r="AT212">
        <f>IFERROR(IF($B212="","",IF(COUNTIF($B$6:$B$305,$B212)&gt;1,"管理番号重複",IF(AND($C212="",OR($D212&lt;&gt;"",$L212&lt;&gt;"",$O212&lt;&gt;"",$R212&lt;&gt;"")),"交付日なしでデータあり",IF(OR(AND($L212&lt;&gt;"",$C212&lt;&gt;"",$L212&lt;$C212),AND($O212&lt;&gt;"",$C212&lt;&gt;"",$O212&lt;$C212),AND($R212&lt;&gt;"",$C212&lt;&gt;"",$R212&lt;$C212)),"交付日前の受領日",IF(OR(AND($L212&lt;&gt;"",$L212&gt;設定!$B$10),AND($O212&lt;&gt;"",$O212&gt;設定!$B$10),AND($R212&lt;&gt;"",$R212&gt;設定!$B$10)),"未来の受領日",IF(AND($AK212&lt;&gt;"",$C212&lt;&gt;"",$AK212&lt;$C212),"交付日前の照合日",IF(AND($AK212="",$AI212&lt;&gt;"","確認済み"),"受領前の照合",IF(AND($AI212="確認済み",$AK212=""),"照合済みで照合日なし",IF(AND($AI212="不備あり",$AR212=""),"不備ありで不備内容なし",IF(AND($L212&lt;&gt;"",$O212&lt;&gt;"",$R212&lt;&gt;"",$AT212="未着対応中"),"全票受領で未着対応中",IF($I212="不明・要確認","ルート不明",IF($J212="","保管場所なし",IF($Z212="","担当者なし",""))))))))))))),"")</f>
        <v/>
      </c>
      <c r="AU212" s="8" t="n"/>
    </row>
    <row r="213">
      <c r="A213" s="4">
        <f>IF($B213="","",ROW()-5)</f>
        <v/>
      </c>
      <c r="B213" s="5" t="n"/>
      <c r="C213" s="6" t="n"/>
      <c r="D213" s="5" t="n"/>
      <c r="E213" s="5" t="n"/>
      <c r="F213" s="5" t="n"/>
      <c r="G213" s="5" t="n"/>
      <c r="H213" s="5" t="n"/>
      <c r="I213" s="5" t="n"/>
      <c r="J213" s="5" t="n"/>
      <c r="K213" s="7">
        <f>IF($C213="","",IF($D213="特別管理",設定!$B$3,設定!$B$2)+$C213)</f>
        <v/>
      </c>
      <c r="L213" s="6" t="n"/>
      <c r="M213" s="7">
        <f>IF($L213="","",EDATE($L213,設定!$B$5*12))</f>
        <v/>
      </c>
      <c r="N213" s="7">
        <f>IF($C213="","",IF($D213="特別管理",設定!$B$3,設定!$B$2)+$C213)</f>
        <v/>
      </c>
      <c r="O213" s="6" t="n"/>
      <c r="P213" s="7">
        <f>IF($O213="","",EDATE($O213,設定!$B$5*12))</f>
        <v/>
      </c>
      <c r="Q213" s="7">
        <f>IF($C213="","",設定!$B$4+$C213)</f>
        <v/>
      </c>
      <c r="R213" s="6" t="n"/>
      <c r="S213" s="7">
        <f>IF($R213="","",EDATE($R213,設定!$B$5*12))</f>
        <v/>
      </c>
      <c r="T213" s="7">
        <f>IF($C213="","",EDATE($C213,設定!$B$5*12))</f>
        <v/>
      </c>
      <c r="U213" s="7">
        <f>IF(COUNT($M213,$P213,$S213,$T213)=0,"",MAX(IF($M213="",0,$M213),IF($P213="",0,$P213),IF($S213="",0,$S213),IF($T213="",0,$T213)))</f>
        <v/>
      </c>
      <c r="V213" s="6" t="n"/>
      <c r="W213" s="5" t="n"/>
      <c r="X213" s="7">
        <f>IF(AND($L213="",$K213&lt;&gt;"",設定!$B$10&gt;$K213),$K213+設定!$B$7,"")</f>
        <v/>
      </c>
      <c r="Y213" s="5" t="n"/>
      <c r="Z213" s="5" t="n"/>
      <c r="AA213" s="5" t="n"/>
      <c r="AB213" s="4">
        <f>IF(AH213=5,"完了",IF(AH213=4,"要確認：区分またはルート未設定",IF(AH213=3,IF(AND(設定!$B$10&gt;$K213,$L213=""),"B2票期限超過",IF(AND(設定!$B$10&gt;$N213,$O213=""),"D票期限超過","E票期限超過")),IF(AH213=2,IF(AND(設定!$B$11&gt;=$K213,$L213=""),"B2票期限間近",IF(AND(設定!$B$11&gt;=$N213,$O213=""),"D票期限間近","E票期限間近")),IF(AH213=1,"E票要確認","確認中")))))</f>
        <v/>
      </c>
      <c r="AC213" s="6" t="n"/>
      <c r="AD213" s="5" t="n"/>
      <c r="AE213" s="4">
        <f>IF($L213&lt;&gt;"","受領",IF($K213="","",IF(設定!$B$10&gt;$K213,"超過",IF(設定!$B$11&gt;=$K213,"間近","OK"))))</f>
        <v/>
      </c>
      <c r="AF213" s="4">
        <f>IF($O213&lt;&gt;"","受領",IF($N213="","",IF(設定!$B$10&gt;$N213,"超過",IF(設定!$B$11&gt;=$N213,"間近","OK"))))</f>
        <v/>
      </c>
      <c r="AG213" s="4">
        <f>IF($R213&lt;&gt;"","受領",IF($Q213="","",IF(設定!$B$10&gt;$Q213,"超過",IF(設定!$B$11&gt;=$Q213,"間近","OK"))))</f>
        <v/>
      </c>
      <c r="AH213" s="4">
        <f>IF($B213="",0,IF(($AA213="全票受領済み")+($L213&lt;&gt;"")*($O213&lt;&gt;"")*($R213&lt;&gt;""),5,IF(($D213="")+($I213="不明・要確認"),4,IF((設定!$B$10&gt;$K213)*($L213="")+(設定!$B$10&gt;$N213)*($O213="")+(設定!$B$10&gt;$Q213)*($R213=""),3,IF((設定!$B$11&gt;=$K213)*($L213="")+(設定!$B$11&gt;=$N213)*($O213="")+(設定!$B$11&gt;=$Q213)*($R213=""),2,IF($Q213="",1,0))))))</f>
        <v/>
      </c>
      <c r="AI213" s="8">
        <f>IFERROR(IF($AK213="","",$AK213+設定!$B$9),"")</f>
        <v/>
      </c>
      <c r="AJ213" s="4" t="n"/>
      <c r="AK213" s="7" t="n"/>
      <c r="AL213" s="4" t="n"/>
      <c r="AM213" s="4" t="n"/>
      <c r="AO213" s="8" t="n"/>
      <c r="AS213" s="8" t="n"/>
      <c r="AT213">
        <f>IFERROR(IF($B213="","",IF(COUNTIF($B$6:$B$305,$B213)&gt;1,"管理番号重複",IF(AND($C213="",OR($D213&lt;&gt;"",$L213&lt;&gt;"",$O213&lt;&gt;"",$R213&lt;&gt;"")),"交付日なしでデータあり",IF(OR(AND($L213&lt;&gt;"",$C213&lt;&gt;"",$L213&lt;$C213),AND($O213&lt;&gt;"",$C213&lt;&gt;"",$O213&lt;$C213),AND($R213&lt;&gt;"",$C213&lt;&gt;"",$R213&lt;$C213)),"交付日前の受領日",IF(OR(AND($L213&lt;&gt;"",$L213&gt;設定!$B$10),AND($O213&lt;&gt;"",$O213&gt;設定!$B$10),AND($R213&lt;&gt;"",$R213&gt;設定!$B$10)),"未来の受領日",IF(AND($AK213&lt;&gt;"",$C213&lt;&gt;"",$AK213&lt;$C213),"交付日前の照合日",IF(AND($AK213="",$AI213&lt;&gt;"","確認済み"),"受領前の照合",IF(AND($AI213="確認済み",$AK213=""),"照合済みで照合日なし",IF(AND($AI213="不備あり",$AR213=""),"不備ありで不備内容なし",IF(AND($L213&lt;&gt;"",$O213&lt;&gt;"",$R213&lt;&gt;"",$AT213="未着対応中"),"全票受領で未着対応中",IF($I213="不明・要確認","ルート不明",IF($J213="","保管場所なし",IF($Z213="","担当者なし",""))))))))))))),"")</f>
        <v/>
      </c>
      <c r="AU213" s="8" t="n"/>
    </row>
    <row r="214">
      <c r="A214" s="4">
        <f>IF($B214="","",ROW()-5)</f>
        <v/>
      </c>
      <c r="B214" s="5" t="n"/>
      <c r="C214" s="6" t="n"/>
      <c r="D214" s="5" t="n"/>
      <c r="E214" s="5" t="n"/>
      <c r="F214" s="5" t="n"/>
      <c r="G214" s="5" t="n"/>
      <c r="H214" s="5" t="n"/>
      <c r="I214" s="5" t="n"/>
      <c r="J214" s="5" t="n"/>
      <c r="K214" s="7">
        <f>IF($C214="","",IF($D214="特別管理",設定!$B$3,設定!$B$2)+$C214)</f>
        <v/>
      </c>
      <c r="L214" s="6" t="n"/>
      <c r="M214" s="7">
        <f>IF($L214="","",EDATE($L214,設定!$B$5*12))</f>
        <v/>
      </c>
      <c r="N214" s="7">
        <f>IF($C214="","",IF($D214="特別管理",設定!$B$3,設定!$B$2)+$C214)</f>
        <v/>
      </c>
      <c r="O214" s="6" t="n"/>
      <c r="P214" s="7">
        <f>IF($O214="","",EDATE($O214,設定!$B$5*12))</f>
        <v/>
      </c>
      <c r="Q214" s="7">
        <f>IF($C214="","",設定!$B$4+$C214)</f>
        <v/>
      </c>
      <c r="R214" s="6" t="n"/>
      <c r="S214" s="7">
        <f>IF($R214="","",EDATE($R214,設定!$B$5*12))</f>
        <v/>
      </c>
      <c r="T214" s="7">
        <f>IF($C214="","",EDATE($C214,設定!$B$5*12))</f>
        <v/>
      </c>
      <c r="U214" s="7">
        <f>IF(COUNT($M214,$P214,$S214,$T214)=0,"",MAX(IF($M214="",0,$M214),IF($P214="",0,$P214),IF($S214="",0,$S214),IF($T214="",0,$T214)))</f>
        <v/>
      </c>
      <c r="V214" s="6" t="n"/>
      <c r="W214" s="5" t="n"/>
      <c r="X214" s="7">
        <f>IF(AND($L214="",$K214&lt;&gt;"",設定!$B$10&gt;$K214),$K214+設定!$B$7,"")</f>
        <v/>
      </c>
      <c r="Y214" s="5" t="n"/>
      <c r="Z214" s="5" t="n"/>
      <c r="AA214" s="5" t="n"/>
      <c r="AB214" s="4">
        <f>IF(AH214=5,"完了",IF(AH214=4,"要確認：区分またはルート未設定",IF(AH214=3,IF(AND(設定!$B$10&gt;$K214,$L214=""),"B2票期限超過",IF(AND(設定!$B$10&gt;$N214,$O214=""),"D票期限超過","E票期限超過")),IF(AH214=2,IF(AND(設定!$B$11&gt;=$K214,$L214=""),"B2票期限間近",IF(AND(設定!$B$11&gt;=$N214,$O214=""),"D票期限間近","E票期限間近")),IF(AH214=1,"E票要確認","確認中")))))</f>
        <v/>
      </c>
      <c r="AC214" s="6" t="n"/>
      <c r="AD214" s="5" t="n"/>
      <c r="AE214" s="4">
        <f>IF($L214&lt;&gt;"","受領",IF($K214="","",IF(設定!$B$10&gt;$K214,"超過",IF(設定!$B$11&gt;=$K214,"間近","OK"))))</f>
        <v/>
      </c>
      <c r="AF214" s="4">
        <f>IF($O214&lt;&gt;"","受領",IF($N214="","",IF(設定!$B$10&gt;$N214,"超過",IF(設定!$B$11&gt;=$N214,"間近","OK"))))</f>
        <v/>
      </c>
      <c r="AG214" s="4">
        <f>IF($R214&lt;&gt;"","受領",IF($Q214="","",IF(設定!$B$10&gt;$Q214,"超過",IF(設定!$B$11&gt;=$Q214,"間近","OK"))))</f>
        <v/>
      </c>
      <c r="AH214" s="4">
        <f>IF($B214="",0,IF(($AA214="全票受領済み")+($L214&lt;&gt;"")*($O214&lt;&gt;"")*($R214&lt;&gt;""),5,IF(($D214="")+($I214="不明・要確認"),4,IF((設定!$B$10&gt;$K214)*($L214="")+(設定!$B$10&gt;$N214)*($O214="")+(設定!$B$10&gt;$Q214)*($R214=""),3,IF((設定!$B$11&gt;=$K214)*($L214="")+(設定!$B$11&gt;=$N214)*($O214="")+(設定!$B$11&gt;=$Q214)*($R214=""),2,IF($Q214="",1,0))))))</f>
        <v/>
      </c>
      <c r="AI214" s="8">
        <f>IFERROR(IF($AK214="","",$AK214+設定!$B$9),"")</f>
        <v/>
      </c>
      <c r="AJ214" s="4" t="n"/>
      <c r="AK214" s="7" t="n"/>
      <c r="AL214" s="4" t="n"/>
      <c r="AM214" s="4" t="n"/>
      <c r="AO214" s="8" t="n"/>
      <c r="AS214" s="8" t="n"/>
      <c r="AT214">
        <f>IFERROR(IF($B214="","",IF(COUNTIF($B$6:$B$305,$B214)&gt;1,"管理番号重複",IF(AND($C214="",OR($D214&lt;&gt;"",$L214&lt;&gt;"",$O214&lt;&gt;"",$R214&lt;&gt;"")),"交付日なしでデータあり",IF(OR(AND($L214&lt;&gt;"",$C214&lt;&gt;"",$L214&lt;$C214),AND($O214&lt;&gt;"",$C214&lt;&gt;"",$O214&lt;$C214),AND($R214&lt;&gt;"",$C214&lt;&gt;"",$R214&lt;$C214)),"交付日前の受領日",IF(OR(AND($L214&lt;&gt;"",$L214&gt;設定!$B$10),AND($O214&lt;&gt;"",$O214&gt;設定!$B$10),AND($R214&lt;&gt;"",$R214&gt;設定!$B$10)),"未来の受領日",IF(AND($AK214&lt;&gt;"",$C214&lt;&gt;"",$AK214&lt;$C214),"交付日前の照合日",IF(AND($AK214="",$AI214&lt;&gt;"","確認済み"),"受領前の照合",IF(AND($AI214="確認済み",$AK214=""),"照合済みで照合日なし",IF(AND($AI214="不備あり",$AR214=""),"不備ありで不備内容なし",IF(AND($L214&lt;&gt;"",$O214&lt;&gt;"",$R214&lt;&gt;"",$AT214="未着対応中"),"全票受領で未着対応中",IF($I214="不明・要確認","ルート不明",IF($J214="","保管場所なし",IF($Z214="","担当者なし",""))))))))))))),"")</f>
        <v/>
      </c>
      <c r="AU214" s="8" t="n"/>
    </row>
    <row r="215">
      <c r="A215" s="4">
        <f>IF($B215="","",ROW()-5)</f>
        <v/>
      </c>
      <c r="B215" s="5" t="n"/>
      <c r="C215" s="6" t="n"/>
      <c r="D215" s="5" t="n"/>
      <c r="E215" s="5" t="n"/>
      <c r="F215" s="5" t="n"/>
      <c r="G215" s="5" t="n"/>
      <c r="H215" s="5" t="n"/>
      <c r="I215" s="5" t="n"/>
      <c r="J215" s="5" t="n"/>
      <c r="K215" s="7">
        <f>IF($C215="","",IF($D215="特別管理",設定!$B$3,設定!$B$2)+$C215)</f>
        <v/>
      </c>
      <c r="L215" s="6" t="n"/>
      <c r="M215" s="7">
        <f>IF($L215="","",EDATE($L215,設定!$B$5*12))</f>
        <v/>
      </c>
      <c r="N215" s="7">
        <f>IF($C215="","",IF($D215="特別管理",設定!$B$3,設定!$B$2)+$C215)</f>
        <v/>
      </c>
      <c r="O215" s="6" t="n"/>
      <c r="P215" s="7">
        <f>IF($O215="","",EDATE($O215,設定!$B$5*12))</f>
        <v/>
      </c>
      <c r="Q215" s="7">
        <f>IF($C215="","",設定!$B$4+$C215)</f>
        <v/>
      </c>
      <c r="R215" s="6" t="n"/>
      <c r="S215" s="7">
        <f>IF($R215="","",EDATE($R215,設定!$B$5*12))</f>
        <v/>
      </c>
      <c r="T215" s="7">
        <f>IF($C215="","",EDATE($C215,設定!$B$5*12))</f>
        <v/>
      </c>
      <c r="U215" s="7">
        <f>IF(COUNT($M215,$P215,$S215,$T215)=0,"",MAX(IF($M215="",0,$M215),IF($P215="",0,$P215),IF($S215="",0,$S215),IF($T215="",0,$T215)))</f>
        <v/>
      </c>
      <c r="V215" s="6" t="n"/>
      <c r="W215" s="5" t="n"/>
      <c r="X215" s="7">
        <f>IF(AND($L215="",$K215&lt;&gt;"",設定!$B$10&gt;$K215),$K215+設定!$B$7,"")</f>
        <v/>
      </c>
      <c r="Y215" s="5" t="n"/>
      <c r="Z215" s="5" t="n"/>
      <c r="AA215" s="5" t="n"/>
      <c r="AB215" s="4">
        <f>IF(AH215=5,"完了",IF(AH215=4,"要確認：区分またはルート未設定",IF(AH215=3,IF(AND(設定!$B$10&gt;$K215,$L215=""),"B2票期限超過",IF(AND(設定!$B$10&gt;$N215,$O215=""),"D票期限超過","E票期限超過")),IF(AH215=2,IF(AND(設定!$B$11&gt;=$K215,$L215=""),"B2票期限間近",IF(AND(設定!$B$11&gt;=$N215,$O215=""),"D票期限間近","E票期限間近")),IF(AH215=1,"E票要確認","確認中")))))</f>
        <v/>
      </c>
      <c r="AC215" s="6" t="n"/>
      <c r="AD215" s="5" t="n"/>
      <c r="AE215" s="4">
        <f>IF($L215&lt;&gt;"","受領",IF($K215="","",IF(設定!$B$10&gt;$K215,"超過",IF(設定!$B$11&gt;=$K215,"間近","OK"))))</f>
        <v/>
      </c>
      <c r="AF215" s="4">
        <f>IF($O215&lt;&gt;"","受領",IF($N215="","",IF(設定!$B$10&gt;$N215,"超過",IF(設定!$B$11&gt;=$N215,"間近","OK"))))</f>
        <v/>
      </c>
      <c r="AG215" s="4">
        <f>IF($R215&lt;&gt;"","受領",IF($Q215="","",IF(設定!$B$10&gt;$Q215,"超過",IF(設定!$B$11&gt;=$Q215,"間近","OK"))))</f>
        <v/>
      </c>
      <c r="AH215" s="4">
        <f>IF($B215="",0,IF(($AA215="全票受領済み")+($L215&lt;&gt;"")*($O215&lt;&gt;"")*($R215&lt;&gt;""),5,IF(($D215="")+($I215="不明・要確認"),4,IF((設定!$B$10&gt;$K215)*($L215="")+(設定!$B$10&gt;$N215)*($O215="")+(設定!$B$10&gt;$Q215)*($R215=""),3,IF((設定!$B$11&gt;=$K215)*($L215="")+(設定!$B$11&gt;=$N215)*($O215="")+(設定!$B$11&gt;=$Q215)*($R215=""),2,IF($Q215="",1,0))))))</f>
        <v/>
      </c>
      <c r="AI215" s="8">
        <f>IFERROR(IF($AK215="","",$AK215+設定!$B$9),"")</f>
        <v/>
      </c>
      <c r="AJ215" s="4" t="n"/>
      <c r="AK215" s="7" t="n"/>
      <c r="AL215" s="4" t="n"/>
      <c r="AM215" s="4" t="n"/>
      <c r="AO215" s="8" t="n"/>
      <c r="AS215" s="8" t="n"/>
      <c r="AT215">
        <f>IFERROR(IF($B215="","",IF(COUNTIF($B$6:$B$305,$B215)&gt;1,"管理番号重複",IF(AND($C215="",OR($D215&lt;&gt;"",$L215&lt;&gt;"",$O215&lt;&gt;"",$R215&lt;&gt;"")),"交付日なしでデータあり",IF(OR(AND($L215&lt;&gt;"",$C215&lt;&gt;"",$L215&lt;$C215),AND($O215&lt;&gt;"",$C215&lt;&gt;"",$O215&lt;$C215),AND($R215&lt;&gt;"",$C215&lt;&gt;"",$R215&lt;$C215)),"交付日前の受領日",IF(OR(AND($L215&lt;&gt;"",$L215&gt;設定!$B$10),AND($O215&lt;&gt;"",$O215&gt;設定!$B$10),AND($R215&lt;&gt;"",$R215&gt;設定!$B$10)),"未来の受領日",IF(AND($AK215&lt;&gt;"",$C215&lt;&gt;"",$AK215&lt;$C215),"交付日前の照合日",IF(AND($AK215="",$AI215&lt;&gt;"","確認済み"),"受領前の照合",IF(AND($AI215="確認済み",$AK215=""),"照合済みで照合日なし",IF(AND($AI215="不備あり",$AR215=""),"不備ありで不備内容なし",IF(AND($L215&lt;&gt;"",$O215&lt;&gt;"",$R215&lt;&gt;"",$AT215="未着対応中"),"全票受領で未着対応中",IF($I215="不明・要確認","ルート不明",IF($J215="","保管場所なし",IF($Z215="","担当者なし",""))))))))))))),"")</f>
        <v/>
      </c>
      <c r="AU215" s="8" t="n"/>
    </row>
    <row r="216">
      <c r="A216" s="4">
        <f>IF($B216="","",ROW()-5)</f>
        <v/>
      </c>
      <c r="B216" s="5" t="n"/>
      <c r="C216" s="6" t="n"/>
      <c r="D216" s="5" t="n"/>
      <c r="E216" s="5" t="n"/>
      <c r="F216" s="5" t="n"/>
      <c r="G216" s="5" t="n"/>
      <c r="H216" s="5" t="n"/>
      <c r="I216" s="5" t="n"/>
      <c r="J216" s="5" t="n"/>
      <c r="K216" s="7">
        <f>IF($C216="","",IF($D216="特別管理",設定!$B$3,設定!$B$2)+$C216)</f>
        <v/>
      </c>
      <c r="L216" s="6" t="n"/>
      <c r="M216" s="7">
        <f>IF($L216="","",EDATE($L216,設定!$B$5*12))</f>
        <v/>
      </c>
      <c r="N216" s="7">
        <f>IF($C216="","",IF($D216="特別管理",設定!$B$3,設定!$B$2)+$C216)</f>
        <v/>
      </c>
      <c r="O216" s="6" t="n"/>
      <c r="P216" s="7">
        <f>IF($O216="","",EDATE($O216,設定!$B$5*12))</f>
        <v/>
      </c>
      <c r="Q216" s="7">
        <f>IF($C216="","",設定!$B$4+$C216)</f>
        <v/>
      </c>
      <c r="R216" s="6" t="n"/>
      <c r="S216" s="7">
        <f>IF($R216="","",EDATE($R216,設定!$B$5*12))</f>
        <v/>
      </c>
      <c r="T216" s="7">
        <f>IF($C216="","",EDATE($C216,設定!$B$5*12))</f>
        <v/>
      </c>
      <c r="U216" s="7">
        <f>IF(COUNT($M216,$P216,$S216,$T216)=0,"",MAX(IF($M216="",0,$M216),IF($P216="",0,$P216),IF($S216="",0,$S216),IF($T216="",0,$T216)))</f>
        <v/>
      </c>
      <c r="V216" s="6" t="n"/>
      <c r="W216" s="5" t="n"/>
      <c r="X216" s="7">
        <f>IF(AND($L216="",$K216&lt;&gt;"",設定!$B$10&gt;$K216),$K216+設定!$B$7,"")</f>
        <v/>
      </c>
      <c r="Y216" s="5" t="n"/>
      <c r="Z216" s="5" t="n"/>
      <c r="AA216" s="5" t="n"/>
      <c r="AB216" s="4">
        <f>IF(AH216=5,"完了",IF(AH216=4,"要確認：区分またはルート未設定",IF(AH216=3,IF(AND(設定!$B$10&gt;$K216,$L216=""),"B2票期限超過",IF(AND(設定!$B$10&gt;$N216,$O216=""),"D票期限超過","E票期限超過")),IF(AH216=2,IF(AND(設定!$B$11&gt;=$K216,$L216=""),"B2票期限間近",IF(AND(設定!$B$11&gt;=$N216,$O216=""),"D票期限間近","E票期限間近")),IF(AH216=1,"E票要確認","確認中")))))</f>
        <v/>
      </c>
      <c r="AC216" s="6" t="n"/>
      <c r="AD216" s="5" t="n"/>
      <c r="AE216" s="4">
        <f>IF($L216&lt;&gt;"","受領",IF($K216="","",IF(設定!$B$10&gt;$K216,"超過",IF(設定!$B$11&gt;=$K216,"間近","OK"))))</f>
        <v/>
      </c>
      <c r="AF216" s="4">
        <f>IF($O216&lt;&gt;"","受領",IF($N216="","",IF(設定!$B$10&gt;$N216,"超過",IF(設定!$B$11&gt;=$N216,"間近","OK"))))</f>
        <v/>
      </c>
      <c r="AG216" s="4">
        <f>IF($R216&lt;&gt;"","受領",IF($Q216="","",IF(設定!$B$10&gt;$Q216,"超過",IF(設定!$B$11&gt;=$Q216,"間近","OK"))))</f>
        <v/>
      </c>
      <c r="AH216" s="4">
        <f>IF($B216="",0,IF(($AA216="全票受領済み")+($L216&lt;&gt;"")*($O216&lt;&gt;"")*($R216&lt;&gt;""),5,IF(($D216="")+($I216="不明・要確認"),4,IF((設定!$B$10&gt;$K216)*($L216="")+(設定!$B$10&gt;$N216)*($O216="")+(設定!$B$10&gt;$Q216)*($R216=""),3,IF((設定!$B$11&gt;=$K216)*($L216="")+(設定!$B$11&gt;=$N216)*($O216="")+(設定!$B$11&gt;=$Q216)*($R216=""),2,IF($Q216="",1,0))))))</f>
        <v/>
      </c>
      <c r="AI216" s="8">
        <f>IFERROR(IF($AK216="","",$AK216+設定!$B$9),"")</f>
        <v/>
      </c>
      <c r="AJ216" s="4" t="n"/>
      <c r="AK216" s="7" t="n"/>
      <c r="AL216" s="4" t="n"/>
      <c r="AM216" s="4" t="n"/>
      <c r="AO216" s="8" t="n"/>
      <c r="AS216" s="8" t="n"/>
      <c r="AT216">
        <f>IFERROR(IF($B216="","",IF(COUNTIF($B$6:$B$305,$B216)&gt;1,"管理番号重複",IF(AND($C216="",OR($D216&lt;&gt;"",$L216&lt;&gt;"",$O216&lt;&gt;"",$R216&lt;&gt;"")),"交付日なしでデータあり",IF(OR(AND($L216&lt;&gt;"",$C216&lt;&gt;"",$L216&lt;$C216),AND($O216&lt;&gt;"",$C216&lt;&gt;"",$O216&lt;$C216),AND($R216&lt;&gt;"",$C216&lt;&gt;"",$R216&lt;$C216)),"交付日前の受領日",IF(OR(AND($L216&lt;&gt;"",$L216&gt;設定!$B$10),AND($O216&lt;&gt;"",$O216&gt;設定!$B$10),AND($R216&lt;&gt;"",$R216&gt;設定!$B$10)),"未来の受領日",IF(AND($AK216&lt;&gt;"",$C216&lt;&gt;"",$AK216&lt;$C216),"交付日前の照合日",IF(AND($AK216="",$AI216&lt;&gt;"","確認済み"),"受領前の照合",IF(AND($AI216="確認済み",$AK216=""),"照合済みで照合日なし",IF(AND($AI216="不備あり",$AR216=""),"不備ありで不備内容なし",IF(AND($L216&lt;&gt;"",$O216&lt;&gt;"",$R216&lt;&gt;"",$AT216="未着対応中"),"全票受領で未着対応中",IF($I216="不明・要確認","ルート不明",IF($J216="","保管場所なし",IF($Z216="","担当者なし",""))))))))))))),"")</f>
        <v/>
      </c>
      <c r="AU216" s="8" t="n"/>
    </row>
    <row r="217">
      <c r="A217" s="4">
        <f>IF($B217="","",ROW()-5)</f>
        <v/>
      </c>
      <c r="B217" s="5" t="n"/>
      <c r="C217" s="6" t="n"/>
      <c r="D217" s="5" t="n"/>
      <c r="E217" s="5" t="n"/>
      <c r="F217" s="5" t="n"/>
      <c r="G217" s="5" t="n"/>
      <c r="H217" s="5" t="n"/>
      <c r="I217" s="5" t="n"/>
      <c r="J217" s="5" t="n"/>
      <c r="K217" s="7">
        <f>IF($C217="","",IF($D217="特別管理",設定!$B$3,設定!$B$2)+$C217)</f>
        <v/>
      </c>
      <c r="L217" s="6" t="n"/>
      <c r="M217" s="7">
        <f>IF($L217="","",EDATE($L217,設定!$B$5*12))</f>
        <v/>
      </c>
      <c r="N217" s="7">
        <f>IF($C217="","",IF($D217="特別管理",設定!$B$3,設定!$B$2)+$C217)</f>
        <v/>
      </c>
      <c r="O217" s="6" t="n"/>
      <c r="P217" s="7">
        <f>IF($O217="","",EDATE($O217,設定!$B$5*12))</f>
        <v/>
      </c>
      <c r="Q217" s="7">
        <f>IF($C217="","",設定!$B$4+$C217)</f>
        <v/>
      </c>
      <c r="R217" s="6" t="n"/>
      <c r="S217" s="7">
        <f>IF($R217="","",EDATE($R217,設定!$B$5*12))</f>
        <v/>
      </c>
      <c r="T217" s="7">
        <f>IF($C217="","",EDATE($C217,設定!$B$5*12))</f>
        <v/>
      </c>
      <c r="U217" s="7">
        <f>IF(COUNT($M217,$P217,$S217,$T217)=0,"",MAX(IF($M217="",0,$M217),IF($P217="",0,$P217),IF($S217="",0,$S217),IF($T217="",0,$T217)))</f>
        <v/>
      </c>
      <c r="V217" s="6" t="n"/>
      <c r="W217" s="5" t="n"/>
      <c r="X217" s="7">
        <f>IF(AND($L217="",$K217&lt;&gt;"",設定!$B$10&gt;$K217),$K217+設定!$B$7,"")</f>
        <v/>
      </c>
      <c r="Y217" s="5" t="n"/>
      <c r="Z217" s="5" t="n"/>
      <c r="AA217" s="5" t="n"/>
      <c r="AB217" s="4">
        <f>IF(AH217=5,"完了",IF(AH217=4,"要確認：区分またはルート未設定",IF(AH217=3,IF(AND(設定!$B$10&gt;$K217,$L217=""),"B2票期限超過",IF(AND(設定!$B$10&gt;$N217,$O217=""),"D票期限超過","E票期限超過")),IF(AH217=2,IF(AND(設定!$B$11&gt;=$K217,$L217=""),"B2票期限間近",IF(AND(設定!$B$11&gt;=$N217,$O217=""),"D票期限間近","E票期限間近")),IF(AH217=1,"E票要確認","確認中")))))</f>
        <v/>
      </c>
      <c r="AC217" s="6" t="n"/>
      <c r="AD217" s="5" t="n"/>
      <c r="AE217" s="4">
        <f>IF($L217&lt;&gt;"","受領",IF($K217="","",IF(設定!$B$10&gt;$K217,"超過",IF(設定!$B$11&gt;=$K217,"間近","OK"))))</f>
        <v/>
      </c>
      <c r="AF217" s="4">
        <f>IF($O217&lt;&gt;"","受領",IF($N217="","",IF(設定!$B$10&gt;$N217,"超過",IF(設定!$B$11&gt;=$N217,"間近","OK"))))</f>
        <v/>
      </c>
      <c r="AG217" s="4">
        <f>IF($R217&lt;&gt;"","受領",IF($Q217="","",IF(設定!$B$10&gt;$Q217,"超過",IF(設定!$B$11&gt;=$Q217,"間近","OK"))))</f>
        <v/>
      </c>
      <c r="AH217" s="4">
        <f>IF($B217="",0,IF(($AA217="全票受領済み")+($L217&lt;&gt;"")*($O217&lt;&gt;"")*($R217&lt;&gt;""),5,IF(($D217="")+($I217="不明・要確認"),4,IF((設定!$B$10&gt;$K217)*($L217="")+(設定!$B$10&gt;$N217)*($O217="")+(設定!$B$10&gt;$Q217)*($R217=""),3,IF((設定!$B$11&gt;=$K217)*($L217="")+(設定!$B$11&gt;=$N217)*($O217="")+(設定!$B$11&gt;=$Q217)*($R217=""),2,IF($Q217="",1,0))))))</f>
        <v/>
      </c>
      <c r="AI217" s="8">
        <f>IFERROR(IF($AK217="","",$AK217+設定!$B$9),"")</f>
        <v/>
      </c>
      <c r="AJ217" s="4" t="n"/>
      <c r="AK217" s="7" t="n"/>
      <c r="AL217" s="4" t="n"/>
      <c r="AM217" s="4" t="n"/>
      <c r="AO217" s="8" t="n"/>
      <c r="AS217" s="8" t="n"/>
      <c r="AT217">
        <f>IFERROR(IF($B217="","",IF(COUNTIF($B$6:$B$305,$B217)&gt;1,"管理番号重複",IF(AND($C217="",OR($D217&lt;&gt;"",$L217&lt;&gt;"",$O217&lt;&gt;"",$R217&lt;&gt;"")),"交付日なしでデータあり",IF(OR(AND($L217&lt;&gt;"",$C217&lt;&gt;"",$L217&lt;$C217),AND($O217&lt;&gt;"",$C217&lt;&gt;"",$O217&lt;$C217),AND($R217&lt;&gt;"",$C217&lt;&gt;"",$R217&lt;$C217)),"交付日前の受領日",IF(OR(AND($L217&lt;&gt;"",$L217&gt;設定!$B$10),AND($O217&lt;&gt;"",$O217&gt;設定!$B$10),AND($R217&lt;&gt;"",$R217&gt;設定!$B$10)),"未来の受領日",IF(AND($AK217&lt;&gt;"",$C217&lt;&gt;"",$AK217&lt;$C217),"交付日前の照合日",IF(AND($AK217="",$AI217&lt;&gt;"","確認済み"),"受領前の照合",IF(AND($AI217="確認済み",$AK217=""),"照合済みで照合日なし",IF(AND($AI217="不備あり",$AR217=""),"不備ありで不備内容なし",IF(AND($L217&lt;&gt;"",$O217&lt;&gt;"",$R217&lt;&gt;"",$AT217="未着対応中"),"全票受領で未着対応中",IF($I217="不明・要確認","ルート不明",IF($J217="","保管場所なし",IF($Z217="","担当者なし",""))))))))))))),"")</f>
        <v/>
      </c>
      <c r="AU217" s="8" t="n"/>
    </row>
    <row r="218">
      <c r="A218" s="4">
        <f>IF($B218="","",ROW()-5)</f>
        <v/>
      </c>
      <c r="B218" s="5" t="n"/>
      <c r="C218" s="6" t="n"/>
      <c r="D218" s="5" t="n"/>
      <c r="E218" s="5" t="n"/>
      <c r="F218" s="5" t="n"/>
      <c r="G218" s="5" t="n"/>
      <c r="H218" s="5" t="n"/>
      <c r="I218" s="5" t="n"/>
      <c r="J218" s="5" t="n"/>
      <c r="K218" s="7">
        <f>IF($C218="","",IF($D218="特別管理",設定!$B$3,設定!$B$2)+$C218)</f>
        <v/>
      </c>
      <c r="L218" s="6" t="n"/>
      <c r="M218" s="7">
        <f>IF($L218="","",EDATE($L218,設定!$B$5*12))</f>
        <v/>
      </c>
      <c r="N218" s="7">
        <f>IF($C218="","",IF($D218="特別管理",設定!$B$3,設定!$B$2)+$C218)</f>
        <v/>
      </c>
      <c r="O218" s="6" t="n"/>
      <c r="P218" s="7">
        <f>IF($O218="","",EDATE($O218,設定!$B$5*12))</f>
        <v/>
      </c>
      <c r="Q218" s="7">
        <f>IF($C218="","",設定!$B$4+$C218)</f>
        <v/>
      </c>
      <c r="R218" s="6" t="n"/>
      <c r="S218" s="7">
        <f>IF($R218="","",EDATE($R218,設定!$B$5*12))</f>
        <v/>
      </c>
      <c r="T218" s="7">
        <f>IF($C218="","",EDATE($C218,設定!$B$5*12))</f>
        <v/>
      </c>
      <c r="U218" s="7">
        <f>IF(COUNT($M218,$P218,$S218,$T218)=0,"",MAX(IF($M218="",0,$M218),IF($P218="",0,$P218),IF($S218="",0,$S218),IF($T218="",0,$T218)))</f>
        <v/>
      </c>
      <c r="V218" s="6" t="n"/>
      <c r="W218" s="5" t="n"/>
      <c r="X218" s="7">
        <f>IF(AND($L218="",$K218&lt;&gt;"",設定!$B$10&gt;$K218),$K218+設定!$B$7,"")</f>
        <v/>
      </c>
      <c r="Y218" s="5" t="n"/>
      <c r="Z218" s="5" t="n"/>
      <c r="AA218" s="5" t="n"/>
      <c r="AB218" s="4">
        <f>IF(AH218=5,"完了",IF(AH218=4,"要確認：区分またはルート未設定",IF(AH218=3,IF(AND(設定!$B$10&gt;$K218,$L218=""),"B2票期限超過",IF(AND(設定!$B$10&gt;$N218,$O218=""),"D票期限超過","E票期限超過")),IF(AH218=2,IF(AND(設定!$B$11&gt;=$K218,$L218=""),"B2票期限間近",IF(AND(設定!$B$11&gt;=$N218,$O218=""),"D票期限間近","E票期限間近")),IF(AH218=1,"E票要確認","確認中")))))</f>
        <v/>
      </c>
      <c r="AC218" s="6" t="n"/>
      <c r="AD218" s="5" t="n"/>
      <c r="AE218" s="4">
        <f>IF($L218&lt;&gt;"","受領",IF($K218="","",IF(設定!$B$10&gt;$K218,"超過",IF(設定!$B$11&gt;=$K218,"間近","OK"))))</f>
        <v/>
      </c>
      <c r="AF218" s="4">
        <f>IF($O218&lt;&gt;"","受領",IF($N218="","",IF(設定!$B$10&gt;$N218,"超過",IF(設定!$B$11&gt;=$N218,"間近","OK"))))</f>
        <v/>
      </c>
      <c r="AG218" s="4">
        <f>IF($R218&lt;&gt;"","受領",IF($Q218="","",IF(設定!$B$10&gt;$Q218,"超過",IF(設定!$B$11&gt;=$Q218,"間近","OK"))))</f>
        <v/>
      </c>
      <c r="AH218" s="4">
        <f>IF($B218="",0,IF(($AA218="全票受領済み")+($L218&lt;&gt;"")*($O218&lt;&gt;"")*($R218&lt;&gt;""),5,IF(($D218="")+($I218="不明・要確認"),4,IF((設定!$B$10&gt;$K218)*($L218="")+(設定!$B$10&gt;$N218)*($O218="")+(設定!$B$10&gt;$Q218)*($R218=""),3,IF((設定!$B$11&gt;=$K218)*($L218="")+(設定!$B$11&gt;=$N218)*($O218="")+(設定!$B$11&gt;=$Q218)*($R218=""),2,IF($Q218="",1,0))))))</f>
        <v/>
      </c>
      <c r="AI218" s="8">
        <f>IFERROR(IF($AK218="","",$AK218+設定!$B$9),"")</f>
        <v/>
      </c>
      <c r="AJ218" s="4" t="n"/>
      <c r="AK218" s="7" t="n"/>
      <c r="AL218" s="4" t="n"/>
      <c r="AM218" s="4" t="n"/>
      <c r="AO218" s="8" t="n"/>
      <c r="AS218" s="8" t="n"/>
      <c r="AT218">
        <f>IFERROR(IF($B218="","",IF(COUNTIF($B$6:$B$305,$B218)&gt;1,"管理番号重複",IF(AND($C218="",OR($D218&lt;&gt;"",$L218&lt;&gt;"",$O218&lt;&gt;"",$R218&lt;&gt;"")),"交付日なしでデータあり",IF(OR(AND($L218&lt;&gt;"",$C218&lt;&gt;"",$L218&lt;$C218),AND($O218&lt;&gt;"",$C218&lt;&gt;"",$O218&lt;$C218),AND($R218&lt;&gt;"",$C218&lt;&gt;"",$R218&lt;$C218)),"交付日前の受領日",IF(OR(AND($L218&lt;&gt;"",$L218&gt;設定!$B$10),AND($O218&lt;&gt;"",$O218&gt;設定!$B$10),AND($R218&lt;&gt;"",$R218&gt;設定!$B$10)),"未来の受領日",IF(AND($AK218&lt;&gt;"",$C218&lt;&gt;"",$AK218&lt;$C218),"交付日前の照合日",IF(AND($AK218="",$AI218&lt;&gt;"","確認済み"),"受領前の照合",IF(AND($AI218="確認済み",$AK218=""),"照合済みで照合日なし",IF(AND($AI218="不備あり",$AR218=""),"不備ありで不備内容なし",IF(AND($L218&lt;&gt;"",$O218&lt;&gt;"",$R218&lt;&gt;"",$AT218="未着対応中"),"全票受領で未着対応中",IF($I218="不明・要確認","ルート不明",IF($J218="","保管場所なし",IF($Z218="","担当者なし",""))))))))))))),"")</f>
        <v/>
      </c>
      <c r="AU218" s="8" t="n"/>
    </row>
    <row r="219">
      <c r="A219" s="4">
        <f>IF($B219="","",ROW()-5)</f>
        <v/>
      </c>
      <c r="B219" s="5" t="n"/>
      <c r="C219" s="6" t="n"/>
      <c r="D219" s="5" t="n"/>
      <c r="E219" s="5" t="n"/>
      <c r="F219" s="5" t="n"/>
      <c r="G219" s="5" t="n"/>
      <c r="H219" s="5" t="n"/>
      <c r="I219" s="5" t="n"/>
      <c r="J219" s="5" t="n"/>
      <c r="K219" s="7">
        <f>IF($C219="","",IF($D219="特別管理",設定!$B$3,設定!$B$2)+$C219)</f>
        <v/>
      </c>
      <c r="L219" s="6" t="n"/>
      <c r="M219" s="7">
        <f>IF($L219="","",EDATE($L219,設定!$B$5*12))</f>
        <v/>
      </c>
      <c r="N219" s="7">
        <f>IF($C219="","",IF($D219="特別管理",設定!$B$3,設定!$B$2)+$C219)</f>
        <v/>
      </c>
      <c r="O219" s="6" t="n"/>
      <c r="P219" s="7">
        <f>IF($O219="","",EDATE($O219,設定!$B$5*12))</f>
        <v/>
      </c>
      <c r="Q219" s="7">
        <f>IF($C219="","",設定!$B$4+$C219)</f>
        <v/>
      </c>
      <c r="R219" s="6" t="n"/>
      <c r="S219" s="7">
        <f>IF($R219="","",EDATE($R219,設定!$B$5*12))</f>
        <v/>
      </c>
      <c r="T219" s="7">
        <f>IF($C219="","",EDATE($C219,設定!$B$5*12))</f>
        <v/>
      </c>
      <c r="U219" s="7">
        <f>IF(COUNT($M219,$P219,$S219,$T219)=0,"",MAX(IF($M219="",0,$M219),IF($P219="",0,$P219),IF($S219="",0,$S219),IF($T219="",0,$T219)))</f>
        <v/>
      </c>
      <c r="V219" s="6" t="n"/>
      <c r="W219" s="5" t="n"/>
      <c r="X219" s="7">
        <f>IF(AND($L219="",$K219&lt;&gt;"",設定!$B$10&gt;$K219),$K219+設定!$B$7,"")</f>
        <v/>
      </c>
      <c r="Y219" s="5" t="n"/>
      <c r="Z219" s="5" t="n"/>
      <c r="AA219" s="5" t="n"/>
      <c r="AB219" s="4">
        <f>IF(AH219=5,"完了",IF(AH219=4,"要確認：区分またはルート未設定",IF(AH219=3,IF(AND(設定!$B$10&gt;$K219,$L219=""),"B2票期限超過",IF(AND(設定!$B$10&gt;$N219,$O219=""),"D票期限超過","E票期限超過")),IF(AH219=2,IF(AND(設定!$B$11&gt;=$K219,$L219=""),"B2票期限間近",IF(AND(設定!$B$11&gt;=$N219,$O219=""),"D票期限間近","E票期限間近")),IF(AH219=1,"E票要確認","確認中")))))</f>
        <v/>
      </c>
      <c r="AC219" s="6" t="n"/>
      <c r="AD219" s="5" t="n"/>
      <c r="AE219" s="4">
        <f>IF($L219&lt;&gt;"","受領",IF($K219="","",IF(設定!$B$10&gt;$K219,"超過",IF(設定!$B$11&gt;=$K219,"間近","OK"))))</f>
        <v/>
      </c>
      <c r="AF219" s="4">
        <f>IF($O219&lt;&gt;"","受領",IF($N219="","",IF(設定!$B$10&gt;$N219,"超過",IF(設定!$B$11&gt;=$N219,"間近","OK"))))</f>
        <v/>
      </c>
      <c r="AG219" s="4">
        <f>IF($R219&lt;&gt;"","受領",IF($Q219="","",IF(設定!$B$10&gt;$Q219,"超過",IF(設定!$B$11&gt;=$Q219,"間近","OK"))))</f>
        <v/>
      </c>
      <c r="AH219" s="4">
        <f>IF($B219="",0,IF(($AA219="全票受領済み")+($L219&lt;&gt;"")*($O219&lt;&gt;"")*($R219&lt;&gt;""),5,IF(($D219="")+($I219="不明・要確認"),4,IF((設定!$B$10&gt;$K219)*($L219="")+(設定!$B$10&gt;$N219)*($O219="")+(設定!$B$10&gt;$Q219)*($R219=""),3,IF((設定!$B$11&gt;=$K219)*($L219="")+(設定!$B$11&gt;=$N219)*($O219="")+(設定!$B$11&gt;=$Q219)*($R219=""),2,IF($Q219="",1,0))))))</f>
        <v/>
      </c>
      <c r="AI219" s="8">
        <f>IFERROR(IF($AK219="","",$AK219+設定!$B$9),"")</f>
        <v/>
      </c>
      <c r="AJ219" s="4" t="n"/>
      <c r="AK219" s="7" t="n"/>
      <c r="AL219" s="4" t="n"/>
      <c r="AM219" s="4" t="n"/>
      <c r="AO219" s="8" t="n"/>
      <c r="AS219" s="8" t="n"/>
      <c r="AT219">
        <f>IFERROR(IF($B219="","",IF(COUNTIF($B$6:$B$305,$B219)&gt;1,"管理番号重複",IF(AND($C219="",OR($D219&lt;&gt;"",$L219&lt;&gt;"",$O219&lt;&gt;"",$R219&lt;&gt;"")),"交付日なしでデータあり",IF(OR(AND($L219&lt;&gt;"",$C219&lt;&gt;"",$L219&lt;$C219),AND($O219&lt;&gt;"",$C219&lt;&gt;"",$O219&lt;$C219),AND($R219&lt;&gt;"",$C219&lt;&gt;"",$R219&lt;$C219)),"交付日前の受領日",IF(OR(AND($L219&lt;&gt;"",$L219&gt;設定!$B$10),AND($O219&lt;&gt;"",$O219&gt;設定!$B$10),AND($R219&lt;&gt;"",$R219&gt;設定!$B$10)),"未来の受領日",IF(AND($AK219&lt;&gt;"",$C219&lt;&gt;"",$AK219&lt;$C219),"交付日前の照合日",IF(AND($AK219="",$AI219&lt;&gt;"","確認済み"),"受領前の照合",IF(AND($AI219="確認済み",$AK219=""),"照合済みで照合日なし",IF(AND($AI219="不備あり",$AR219=""),"不備ありで不備内容なし",IF(AND($L219&lt;&gt;"",$O219&lt;&gt;"",$R219&lt;&gt;"",$AT219="未着対応中"),"全票受領で未着対応中",IF($I219="不明・要確認","ルート不明",IF($J219="","保管場所なし",IF($Z219="","担当者なし",""))))))))))))),"")</f>
        <v/>
      </c>
      <c r="AU219" s="8" t="n"/>
    </row>
    <row r="220">
      <c r="A220" s="4">
        <f>IF($B220="","",ROW()-5)</f>
        <v/>
      </c>
      <c r="B220" s="5" t="n"/>
      <c r="C220" s="6" t="n"/>
      <c r="D220" s="5" t="n"/>
      <c r="E220" s="5" t="n"/>
      <c r="F220" s="5" t="n"/>
      <c r="G220" s="5" t="n"/>
      <c r="H220" s="5" t="n"/>
      <c r="I220" s="5" t="n"/>
      <c r="J220" s="5" t="n"/>
      <c r="K220" s="7">
        <f>IF($C220="","",IF($D220="特別管理",設定!$B$3,設定!$B$2)+$C220)</f>
        <v/>
      </c>
      <c r="L220" s="6" t="n"/>
      <c r="M220" s="7">
        <f>IF($L220="","",EDATE($L220,設定!$B$5*12))</f>
        <v/>
      </c>
      <c r="N220" s="7">
        <f>IF($C220="","",IF($D220="特別管理",設定!$B$3,設定!$B$2)+$C220)</f>
        <v/>
      </c>
      <c r="O220" s="6" t="n"/>
      <c r="P220" s="7">
        <f>IF($O220="","",EDATE($O220,設定!$B$5*12))</f>
        <v/>
      </c>
      <c r="Q220" s="7">
        <f>IF($C220="","",設定!$B$4+$C220)</f>
        <v/>
      </c>
      <c r="R220" s="6" t="n"/>
      <c r="S220" s="7">
        <f>IF($R220="","",EDATE($R220,設定!$B$5*12))</f>
        <v/>
      </c>
      <c r="T220" s="7">
        <f>IF($C220="","",EDATE($C220,設定!$B$5*12))</f>
        <v/>
      </c>
      <c r="U220" s="7">
        <f>IF(COUNT($M220,$P220,$S220,$T220)=0,"",MAX(IF($M220="",0,$M220),IF($P220="",0,$P220),IF($S220="",0,$S220),IF($T220="",0,$T220)))</f>
        <v/>
      </c>
      <c r="V220" s="6" t="n"/>
      <c r="W220" s="5" t="n"/>
      <c r="X220" s="7">
        <f>IF(AND($L220="",$K220&lt;&gt;"",設定!$B$10&gt;$K220),$K220+設定!$B$7,"")</f>
        <v/>
      </c>
      <c r="Y220" s="5" t="n"/>
      <c r="Z220" s="5" t="n"/>
      <c r="AA220" s="5" t="n"/>
      <c r="AB220" s="4">
        <f>IF(AH220=5,"完了",IF(AH220=4,"要確認：区分またはルート未設定",IF(AH220=3,IF(AND(設定!$B$10&gt;$K220,$L220=""),"B2票期限超過",IF(AND(設定!$B$10&gt;$N220,$O220=""),"D票期限超過","E票期限超過")),IF(AH220=2,IF(AND(設定!$B$11&gt;=$K220,$L220=""),"B2票期限間近",IF(AND(設定!$B$11&gt;=$N220,$O220=""),"D票期限間近","E票期限間近")),IF(AH220=1,"E票要確認","確認中")))))</f>
        <v/>
      </c>
      <c r="AC220" s="6" t="n"/>
      <c r="AD220" s="5" t="n"/>
      <c r="AE220" s="4">
        <f>IF($L220&lt;&gt;"","受領",IF($K220="","",IF(設定!$B$10&gt;$K220,"超過",IF(設定!$B$11&gt;=$K220,"間近","OK"))))</f>
        <v/>
      </c>
      <c r="AF220" s="4">
        <f>IF($O220&lt;&gt;"","受領",IF($N220="","",IF(設定!$B$10&gt;$N220,"超過",IF(設定!$B$11&gt;=$N220,"間近","OK"))))</f>
        <v/>
      </c>
      <c r="AG220" s="4">
        <f>IF($R220&lt;&gt;"","受領",IF($Q220="","",IF(設定!$B$10&gt;$Q220,"超過",IF(設定!$B$11&gt;=$Q220,"間近","OK"))))</f>
        <v/>
      </c>
      <c r="AH220" s="4">
        <f>IF($B220="",0,IF(($AA220="全票受領済み")+($L220&lt;&gt;"")*($O220&lt;&gt;"")*($R220&lt;&gt;""),5,IF(($D220="")+($I220="不明・要確認"),4,IF((設定!$B$10&gt;$K220)*($L220="")+(設定!$B$10&gt;$N220)*($O220="")+(設定!$B$10&gt;$Q220)*($R220=""),3,IF((設定!$B$11&gt;=$K220)*($L220="")+(設定!$B$11&gt;=$N220)*($O220="")+(設定!$B$11&gt;=$Q220)*($R220=""),2,IF($Q220="",1,0))))))</f>
        <v/>
      </c>
      <c r="AI220" s="8">
        <f>IFERROR(IF($AK220="","",$AK220+設定!$B$9),"")</f>
        <v/>
      </c>
      <c r="AJ220" s="4" t="n"/>
      <c r="AK220" s="7" t="n"/>
      <c r="AL220" s="4" t="n"/>
      <c r="AM220" s="4" t="n"/>
      <c r="AO220" s="8" t="n"/>
      <c r="AS220" s="8" t="n"/>
      <c r="AT220">
        <f>IFERROR(IF($B220="","",IF(COUNTIF($B$6:$B$305,$B220)&gt;1,"管理番号重複",IF(AND($C220="",OR($D220&lt;&gt;"",$L220&lt;&gt;"",$O220&lt;&gt;"",$R220&lt;&gt;"")),"交付日なしでデータあり",IF(OR(AND($L220&lt;&gt;"",$C220&lt;&gt;"",$L220&lt;$C220),AND($O220&lt;&gt;"",$C220&lt;&gt;"",$O220&lt;$C220),AND($R220&lt;&gt;"",$C220&lt;&gt;"",$R220&lt;$C220)),"交付日前の受領日",IF(OR(AND($L220&lt;&gt;"",$L220&gt;設定!$B$10),AND($O220&lt;&gt;"",$O220&gt;設定!$B$10),AND($R220&lt;&gt;"",$R220&gt;設定!$B$10)),"未来の受領日",IF(AND($AK220&lt;&gt;"",$C220&lt;&gt;"",$AK220&lt;$C220),"交付日前の照合日",IF(AND($AK220="",$AI220&lt;&gt;"","確認済み"),"受領前の照合",IF(AND($AI220="確認済み",$AK220=""),"照合済みで照合日なし",IF(AND($AI220="不備あり",$AR220=""),"不備ありで不備内容なし",IF(AND($L220&lt;&gt;"",$O220&lt;&gt;"",$R220&lt;&gt;"",$AT220="未着対応中"),"全票受領で未着対応中",IF($I220="不明・要確認","ルート不明",IF($J220="","保管場所なし",IF($Z220="","担当者なし",""))))))))))))),"")</f>
        <v/>
      </c>
      <c r="AU220" s="8" t="n"/>
    </row>
    <row r="221">
      <c r="A221" s="4">
        <f>IF($B221="","",ROW()-5)</f>
        <v/>
      </c>
      <c r="B221" s="5" t="n"/>
      <c r="C221" s="6" t="n"/>
      <c r="D221" s="5" t="n"/>
      <c r="E221" s="5" t="n"/>
      <c r="F221" s="5" t="n"/>
      <c r="G221" s="5" t="n"/>
      <c r="H221" s="5" t="n"/>
      <c r="I221" s="5" t="n"/>
      <c r="J221" s="5" t="n"/>
      <c r="K221" s="7">
        <f>IF($C221="","",IF($D221="特別管理",設定!$B$3,設定!$B$2)+$C221)</f>
        <v/>
      </c>
      <c r="L221" s="6" t="n"/>
      <c r="M221" s="7">
        <f>IF($L221="","",EDATE($L221,設定!$B$5*12))</f>
        <v/>
      </c>
      <c r="N221" s="7">
        <f>IF($C221="","",IF($D221="特別管理",設定!$B$3,設定!$B$2)+$C221)</f>
        <v/>
      </c>
      <c r="O221" s="6" t="n"/>
      <c r="P221" s="7">
        <f>IF($O221="","",EDATE($O221,設定!$B$5*12))</f>
        <v/>
      </c>
      <c r="Q221" s="7">
        <f>IF($C221="","",設定!$B$4+$C221)</f>
        <v/>
      </c>
      <c r="R221" s="6" t="n"/>
      <c r="S221" s="7">
        <f>IF($R221="","",EDATE($R221,設定!$B$5*12))</f>
        <v/>
      </c>
      <c r="T221" s="7">
        <f>IF($C221="","",EDATE($C221,設定!$B$5*12))</f>
        <v/>
      </c>
      <c r="U221" s="7">
        <f>IF(COUNT($M221,$P221,$S221,$T221)=0,"",MAX(IF($M221="",0,$M221),IF($P221="",0,$P221),IF($S221="",0,$S221),IF($T221="",0,$T221)))</f>
        <v/>
      </c>
      <c r="V221" s="6" t="n"/>
      <c r="W221" s="5" t="n"/>
      <c r="X221" s="7">
        <f>IF(AND($L221="",$K221&lt;&gt;"",設定!$B$10&gt;$K221),$K221+設定!$B$7,"")</f>
        <v/>
      </c>
      <c r="Y221" s="5" t="n"/>
      <c r="Z221" s="5" t="n"/>
      <c r="AA221" s="5" t="n"/>
      <c r="AB221" s="4">
        <f>IF(AH221=5,"完了",IF(AH221=4,"要確認：区分またはルート未設定",IF(AH221=3,IF(AND(設定!$B$10&gt;$K221,$L221=""),"B2票期限超過",IF(AND(設定!$B$10&gt;$N221,$O221=""),"D票期限超過","E票期限超過")),IF(AH221=2,IF(AND(設定!$B$11&gt;=$K221,$L221=""),"B2票期限間近",IF(AND(設定!$B$11&gt;=$N221,$O221=""),"D票期限間近","E票期限間近")),IF(AH221=1,"E票要確認","確認中")))))</f>
        <v/>
      </c>
      <c r="AC221" s="6" t="n"/>
      <c r="AD221" s="5" t="n"/>
      <c r="AE221" s="4">
        <f>IF($L221&lt;&gt;"","受領",IF($K221="","",IF(設定!$B$10&gt;$K221,"超過",IF(設定!$B$11&gt;=$K221,"間近","OK"))))</f>
        <v/>
      </c>
      <c r="AF221" s="4">
        <f>IF($O221&lt;&gt;"","受領",IF($N221="","",IF(設定!$B$10&gt;$N221,"超過",IF(設定!$B$11&gt;=$N221,"間近","OK"))))</f>
        <v/>
      </c>
      <c r="AG221" s="4">
        <f>IF($R221&lt;&gt;"","受領",IF($Q221="","",IF(設定!$B$10&gt;$Q221,"超過",IF(設定!$B$11&gt;=$Q221,"間近","OK"))))</f>
        <v/>
      </c>
      <c r="AH221" s="4">
        <f>IF($B221="",0,IF(($AA221="全票受領済み")+($L221&lt;&gt;"")*($O221&lt;&gt;"")*($R221&lt;&gt;""),5,IF(($D221="")+($I221="不明・要確認"),4,IF((設定!$B$10&gt;$K221)*($L221="")+(設定!$B$10&gt;$N221)*($O221="")+(設定!$B$10&gt;$Q221)*($R221=""),3,IF((設定!$B$11&gt;=$K221)*($L221="")+(設定!$B$11&gt;=$N221)*($O221="")+(設定!$B$11&gt;=$Q221)*($R221=""),2,IF($Q221="",1,0))))))</f>
        <v/>
      </c>
      <c r="AI221" s="8">
        <f>IFERROR(IF($AK221="","",$AK221+設定!$B$9),"")</f>
        <v/>
      </c>
      <c r="AJ221" s="4" t="n"/>
      <c r="AK221" s="7" t="n"/>
      <c r="AL221" s="4" t="n"/>
      <c r="AM221" s="4" t="n"/>
      <c r="AO221" s="8" t="n"/>
      <c r="AS221" s="8" t="n"/>
      <c r="AT221">
        <f>IFERROR(IF($B221="","",IF(COUNTIF($B$6:$B$305,$B221)&gt;1,"管理番号重複",IF(AND($C221="",OR($D221&lt;&gt;"",$L221&lt;&gt;"",$O221&lt;&gt;"",$R221&lt;&gt;"")),"交付日なしでデータあり",IF(OR(AND($L221&lt;&gt;"",$C221&lt;&gt;"",$L221&lt;$C221),AND($O221&lt;&gt;"",$C221&lt;&gt;"",$O221&lt;$C221),AND($R221&lt;&gt;"",$C221&lt;&gt;"",$R221&lt;$C221)),"交付日前の受領日",IF(OR(AND($L221&lt;&gt;"",$L221&gt;設定!$B$10),AND($O221&lt;&gt;"",$O221&gt;設定!$B$10),AND($R221&lt;&gt;"",$R221&gt;設定!$B$10)),"未来の受領日",IF(AND($AK221&lt;&gt;"",$C221&lt;&gt;"",$AK221&lt;$C221),"交付日前の照合日",IF(AND($AK221="",$AI221&lt;&gt;"","確認済み"),"受領前の照合",IF(AND($AI221="確認済み",$AK221=""),"照合済みで照合日なし",IF(AND($AI221="不備あり",$AR221=""),"不備ありで不備内容なし",IF(AND($L221&lt;&gt;"",$O221&lt;&gt;"",$R221&lt;&gt;"",$AT221="未着対応中"),"全票受領で未着対応中",IF($I221="不明・要確認","ルート不明",IF($J221="","保管場所なし",IF($Z221="","担当者なし",""))))))))))))),"")</f>
        <v/>
      </c>
      <c r="AU221" s="8" t="n"/>
    </row>
    <row r="222">
      <c r="A222" s="4">
        <f>IF($B222="","",ROW()-5)</f>
        <v/>
      </c>
      <c r="B222" s="5" t="n"/>
      <c r="C222" s="6" t="n"/>
      <c r="D222" s="5" t="n"/>
      <c r="E222" s="5" t="n"/>
      <c r="F222" s="5" t="n"/>
      <c r="G222" s="5" t="n"/>
      <c r="H222" s="5" t="n"/>
      <c r="I222" s="5" t="n"/>
      <c r="J222" s="5" t="n"/>
      <c r="K222" s="7">
        <f>IF($C222="","",IF($D222="特別管理",設定!$B$3,設定!$B$2)+$C222)</f>
        <v/>
      </c>
      <c r="L222" s="6" t="n"/>
      <c r="M222" s="7">
        <f>IF($L222="","",EDATE($L222,設定!$B$5*12))</f>
        <v/>
      </c>
      <c r="N222" s="7">
        <f>IF($C222="","",IF($D222="特別管理",設定!$B$3,設定!$B$2)+$C222)</f>
        <v/>
      </c>
      <c r="O222" s="6" t="n"/>
      <c r="P222" s="7">
        <f>IF($O222="","",EDATE($O222,設定!$B$5*12))</f>
        <v/>
      </c>
      <c r="Q222" s="7">
        <f>IF($C222="","",設定!$B$4+$C222)</f>
        <v/>
      </c>
      <c r="R222" s="6" t="n"/>
      <c r="S222" s="7">
        <f>IF($R222="","",EDATE($R222,設定!$B$5*12))</f>
        <v/>
      </c>
      <c r="T222" s="7">
        <f>IF($C222="","",EDATE($C222,設定!$B$5*12))</f>
        <v/>
      </c>
      <c r="U222" s="7">
        <f>IF(COUNT($M222,$P222,$S222,$T222)=0,"",MAX(IF($M222="",0,$M222),IF($P222="",0,$P222),IF($S222="",0,$S222),IF($T222="",0,$T222)))</f>
        <v/>
      </c>
      <c r="V222" s="6" t="n"/>
      <c r="W222" s="5" t="n"/>
      <c r="X222" s="7">
        <f>IF(AND($L222="",$K222&lt;&gt;"",設定!$B$10&gt;$K222),$K222+設定!$B$7,"")</f>
        <v/>
      </c>
      <c r="Y222" s="5" t="n"/>
      <c r="Z222" s="5" t="n"/>
      <c r="AA222" s="5" t="n"/>
      <c r="AB222" s="4">
        <f>IF(AH222=5,"完了",IF(AH222=4,"要確認：区分またはルート未設定",IF(AH222=3,IF(AND(設定!$B$10&gt;$K222,$L222=""),"B2票期限超過",IF(AND(設定!$B$10&gt;$N222,$O222=""),"D票期限超過","E票期限超過")),IF(AH222=2,IF(AND(設定!$B$11&gt;=$K222,$L222=""),"B2票期限間近",IF(AND(設定!$B$11&gt;=$N222,$O222=""),"D票期限間近","E票期限間近")),IF(AH222=1,"E票要確認","確認中")))))</f>
        <v/>
      </c>
      <c r="AC222" s="6" t="n"/>
      <c r="AD222" s="5" t="n"/>
      <c r="AE222" s="4">
        <f>IF($L222&lt;&gt;"","受領",IF($K222="","",IF(設定!$B$10&gt;$K222,"超過",IF(設定!$B$11&gt;=$K222,"間近","OK"))))</f>
        <v/>
      </c>
      <c r="AF222" s="4">
        <f>IF($O222&lt;&gt;"","受領",IF($N222="","",IF(設定!$B$10&gt;$N222,"超過",IF(設定!$B$11&gt;=$N222,"間近","OK"))))</f>
        <v/>
      </c>
      <c r="AG222" s="4">
        <f>IF($R222&lt;&gt;"","受領",IF($Q222="","",IF(設定!$B$10&gt;$Q222,"超過",IF(設定!$B$11&gt;=$Q222,"間近","OK"))))</f>
        <v/>
      </c>
      <c r="AH222" s="4">
        <f>IF($B222="",0,IF(($AA222="全票受領済み")+($L222&lt;&gt;"")*($O222&lt;&gt;"")*($R222&lt;&gt;""),5,IF(($D222="")+($I222="不明・要確認"),4,IF((設定!$B$10&gt;$K222)*($L222="")+(設定!$B$10&gt;$N222)*($O222="")+(設定!$B$10&gt;$Q222)*($R222=""),3,IF((設定!$B$11&gt;=$K222)*($L222="")+(設定!$B$11&gt;=$N222)*($O222="")+(設定!$B$11&gt;=$Q222)*($R222=""),2,IF($Q222="",1,0))))))</f>
        <v/>
      </c>
      <c r="AI222" s="8">
        <f>IFERROR(IF($AK222="","",$AK222+設定!$B$9),"")</f>
        <v/>
      </c>
      <c r="AJ222" s="4" t="n"/>
      <c r="AK222" s="7" t="n"/>
      <c r="AL222" s="4" t="n"/>
      <c r="AM222" s="4" t="n"/>
      <c r="AO222" s="8" t="n"/>
      <c r="AS222" s="8" t="n"/>
      <c r="AT222">
        <f>IFERROR(IF($B222="","",IF(COUNTIF($B$6:$B$305,$B222)&gt;1,"管理番号重複",IF(AND($C222="",OR($D222&lt;&gt;"",$L222&lt;&gt;"",$O222&lt;&gt;"",$R222&lt;&gt;"")),"交付日なしでデータあり",IF(OR(AND($L222&lt;&gt;"",$C222&lt;&gt;"",$L222&lt;$C222),AND($O222&lt;&gt;"",$C222&lt;&gt;"",$O222&lt;$C222),AND($R222&lt;&gt;"",$C222&lt;&gt;"",$R222&lt;$C222)),"交付日前の受領日",IF(OR(AND($L222&lt;&gt;"",$L222&gt;設定!$B$10),AND($O222&lt;&gt;"",$O222&gt;設定!$B$10),AND($R222&lt;&gt;"",$R222&gt;設定!$B$10)),"未来の受領日",IF(AND($AK222&lt;&gt;"",$C222&lt;&gt;"",$AK222&lt;$C222),"交付日前の照合日",IF(AND($AK222="",$AI222&lt;&gt;"","確認済み"),"受領前の照合",IF(AND($AI222="確認済み",$AK222=""),"照合済みで照合日なし",IF(AND($AI222="不備あり",$AR222=""),"不備ありで不備内容なし",IF(AND($L222&lt;&gt;"",$O222&lt;&gt;"",$R222&lt;&gt;"",$AT222="未着対応中"),"全票受領で未着対応中",IF($I222="不明・要確認","ルート不明",IF($J222="","保管場所なし",IF($Z222="","担当者なし",""))))))))))))),"")</f>
        <v/>
      </c>
      <c r="AU222" s="8" t="n"/>
    </row>
    <row r="223">
      <c r="A223" s="4">
        <f>IF($B223="","",ROW()-5)</f>
        <v/>
      </c>
      <c r="B223" s="5" t="n"/>
      <c r="C223" s="6" t="n"/>
      <c r="D223" s="5" t="n"/>
      <c r="E223" s="5" t="n"/>
      <c r="F223" s="5" t="n"/>
      <c r="G223" s="5" t="n"/>
      <c r="H223" s="5" t="n"/>
      <c r="I223" s="5" t="n"/>
      <c r="J223" s="5" t="n"/>
      <c r="K223" s="7">
        <f>IF($C223="","",IF($D223="特別管理",設定!$B$3,設定!$B$2)+$C223)</f>
        <v/>
      </c>
      <c r="L223" s="6" t="n"/>
      <c r="M223" s="7">
        <f>IF($L223="","",EDATE($L223,設定!$B$5*12))</f>
        <v/>
      </c>
      <c r="N223" s="7">
        <f>IF($C223="","",IF($D223="特別管理",設定!$B$3,設定!$B$2)+$C223)</f>
        <v/>
      </c>
      <c r="O223" s="6" t="n"/>
      <c r="P223" s="7">
        <f>IF($O223="","",EDATE($O223,設定!$B$5*12))</f>
        <v/>
      </c>
      <c r="Q223" s="7">
        <f>IF($C223="","",設定!$B$4+$C223)</f>
        <v/>
      </c>
      <c r="R223" s="6" t="n"/>
      <c r="S223" s="7">
        <f>IF($R223="","",EDATE($R223,設定!$B$5*12))</f>
        <v/>
      </c>
      <c r="T223" s="7">
        <f>IF($C223="","",EDATE($C223,設定!$B$5*12))</f>
        <v/>
      </c>
      <c r="U223" s="7">
        <f>IF(COUNT($M223,$P223,$S223,$T223)=0,"",MAX(IF($M223="",0,$M223),IF($P223="",0,$P223),IF($S223="",0,$S223),IF($T223="",0,$T223)))</f>
        <v/>
      </c>
      <c r="V223" s="6" t="n"/>
      <c r="W223" s="5" t="n"/>
      <c r="X223" s="7">
        <f>IF(AND($L223="",$K223&lt;&gt;"",設定!$B$10&gt;$K223),$K223+設定!$B$7,"")</f>
        <v/>
      </c>
      <c r="Y223" s="5" t="n"/>
      <c r="Z223" s="5" t="n"/>
      <c r="AA223" s="5" t="n"/>
      <c r="AB223" s="4">
        <f>IF(AH223=5,"完了",IF(AH223=4,"要確認：区分またはルート未設定",IF(AH223=3,IF(AND(設定!$B$10&gt;$K223,$L223=""),"B2票期限超過",IF(AND(設定!$B$10&gt;$N223,$O223=""),"D票期限超過","E票期限超過")),IF(AH223=2,IF(AND(設定!$B$11&gt;=$K223,$L223=""),"B2票期限間近",IF(AND(設定!$B$11&gt;=$N223,$O223=""),"D票期限間近","E票期限間近")),IF(AH223=1,"E票要確認","確認中")))))</f>
        <v/>
      </c>
      <c r="AC223" s="6" t="n"/>
      <c r="AD223" s="5" t="n"/>
      <c r="AE223" s="4">
        <f>IF($L223&lt;&gt;"","受領",IF($K223="","",IF(設定!$B$10&gt;$K223,"超過",IF(設定!$B$11&gt;=$K223,"間近","OK"))))</f>
        <v/>
      </c>
      <c r="AF223" s="4">
        <f>IF($O223&lt;&gt;"","受領",IF($N223="","",IF(設定!$B$10&gt;$N223,"超過",IF(設定!$B$11&gt;=$N223,"間近","OK"))))</f>
        <v/>
      </c>
      <c r="AG223" s="4">
        <f>IF($R223&lt;&gt;"","受領",IF($Q223="","",IF(設定!$B$10&gt;$Q223,"超過",IF(設定!$B$11&gt;=$Q223,"間近","OK"))))</f>
        <v/>
      </c>
      <c r="AH223" s="4">
        <f>IF($B223="",0,IF(($AA223="全票受領済み")+($L223&lt;&gt;"")*($O223&lt;&gt;"")*($R223&lt;&gt;""),5,IF(($D223="")+($I223="不明・要確認"),4,IF((設定!$B$10&gt;$K223)*($L223="")+(設定!$B$10&gt;$N223)*($O223="")+(設定!$B$10&gt;$Q223)*($R223=""),3,IF((設定!$B$11&gt;=$K223)*($L223="")+(設定!$B$11&gt;=$N223)*($O223="")+(設定!$B$11&gt;=$Q223)*($R223=""),2,IF($Q223="",1,0))))))</f>
        <v/>
      </c>
      <c r="AI223" s="8">
        <f>IFERROR(IF($AK223="","",$AK223+設定!$B$9),"")</f>
        <v/>
      </c>
      <c r="AJ223" s="4" t="n"/>
      <c r="AK223" s="7" t="n"/>
      <c r="AL223" s="4" t="n"/>
      <c r="AM223" s="4" t="n"/>
      <c r="AO223" s="8" t="n"/>
      <c r="AS223" s="8" t="n"/>
      <c r="AT223">
        <f>IFERROR(IF($B223="","",IF(COUNTIF($B$6:$B$305,$B223)&gt;1,"管理番号重複",IF(AND($C223="",OR($D223&lt;&gt;"",$L223&lt;&gt;"",$O223&lt;&gt;"",$R223&lt;&gt;"")),"交付日なしでデータあり",IF(OR(AND($L223&lt;&gt;"",$C223&lt;&gt;"",$L223&lt;$C223),AND($O223&lt;&gt;"",$C223&lt;&gt;"",$O223&lt;$C223),AND($R223&lt;&gt;"",$C223&lt;&gt;"",$R223&lt;$C223)),"交付日前の受領日",IF(OR(AND($L223&lt;&gt;"",$L223&gt;設定!$B$10),AND($O223&lt;&gt;"",$O223&gt;設定!$B$10),AND($R223&lt;&gt;"",$R223&gt;設定!$B$10)),"未来の受領日",IF(AND($AK223&lt;&gt;"",$C223&lt;&gt;"",$AK223&lt;$C223),"交付日前の照合日",IF(AND($AK223="",$AI223&lt;&gt;"","確認済み"),"受領前の照合",IF(AND($AI223="確認済み",$AK223=""),"照合済みで照合日なし",IF(AND($AI223="不備あり",$AR223=""),"不備ありで不備内容なし",IF(AND($L223&lt;&gt;"",$O223&lt;&gt;"",$R223&lt;&gt;"",$AT223="未着対応中"),"全票受領で未着対応中",IF($I223="不明・要確認","ルート不明",IF($J223="","保管場所なし",IF($Z223="","担当者なし",""))))))))))))),"")</f>
        <v/>
      </c>
      <c r="AU223" s="8" t="n"/>
    </row>
    <row r="224">
      <c r="A224" s="4">
        <f>IF($B224="","",ROW()-5)</f>
        <v/>
      </c>
      <c r="B224" s="5" t="n"/>
      <c r="C224" s="6" t="n"/>
      <c r="D224" s="5" t="n"/>
      <c r="E224" s="5" t="n"/>
      <c r="F224" s="5" t="n"/>
      <c r="G224" s="5" t="n"/>
      <c r="H224" s="5" t="n"/>
      <c r="I224" s="5" t="n"/>
      <c r="J224" s="5" t="n"/>
      <c r="K224" s="7">
        <f>IF($C224="","",IF($D224="特別管理",設定!$B$3,設定!$B$2)+$C224)</f>
        <v/>
      </c>
      <c r="L224" s="6" t="n"/>
      <c r="M224" s="7">
        <f>IF($L224="","",EDATE($L224,設定!$B$5*12))</f>
        <v/>
      </c>
      <c r="N224" s="7">
        <f>IF($C224="","",IF($D224="特別管理",設定!$B$3,設定!$B$2)+$C224)</f>
        <v/>
      </c>
      <c r="O224" s="6" t="n"/>
      <c r="P224" s="7">
        <f>IF($O224="","",EDATE($O224,設定!$B$5*12))</f>
        <v/>
      </c>
      <c r="Q224" s="7">
        <f>IF($C224="","",設定!$B$4+$C224)</f>
        <v/>
      </c>
      <c r="R224" s="6" t="n"/>
      <c r="S224" s="7">
        <f>IF($R224="","",EDATE($R224,設定!$B$5*12))</f>
        <v/>
      </c>
      <c r="T224" s="7">
        <f>IF($C224="","",EDATE($C224,設定!$B$5*12))</f>
        <v/>
      </c>
      <c r="U224" s="7">
        <f>IF(COUNT($M224,$P224,$S224,$T224)=0,"",MAX(IF($M224="",0,$M224),IF($P224="",0,$P224),IF($S224="",0,$S224),IF($T224="",0,$T224)))</f>
        <v/>
      </c>
      <c r="V224" s="6" t="n"/>
      <c r="W224" s="5" t="n"/>
      <c r="X224" s="7">
        <f>IF(AND($L224="",$K224&lt;&gt;"",設定!$B$10&gt;$K224),$K224+設定!$B$7,"")</f>
        <v/>
      </c>
      <c r="Y224" s="5" t="n"/>
      <c r="Z224" s="5" t="n"/>
      <c r="AA224" s="5" t="n"/>
      <c r="AB224" s="4">
        <f>IF(AH224=5,"完了",IF(AH224=4,"要確認：区分またはルート未設定",IF(AH224=3,IF(AND(設定!$B$10&gt;$K224,$L224=""),"B2票期限超過",IF(AND(設定!$B$10&gt;$N224,$O224=""),"D票期限超過","E票期限超過")),IF(AH224=2,IF(AND(設定!$B$11&gt;=$K224,$L224=""),"B2票期限間近",IF(AND(設定!$B$11&gt;=$N224,$O224=""),"D票期限間近","E票期限間近")),IF(AH224=1,"E票要確認","確認中")))))</f>
        <v/>
      </c>
      <c r="AC224" s="6" t="n"/>
      <c r="AD224" s="5" t="n"/>
      <c r="AE224" s="4">
        <f>IF($L224&lt;&gt;"","受領",IF($K224="","",IF(設定!$B$10&gt;$K224,"超過",IF(設定!$B$11&gt;=$K224,"間近","OK"))))</f>
        <v/>
      </c>
      <c r="AF224" s="4">
        <f>IF($O224&lt;&gt;"","受領",IF($N224="","",IF(設定!$B$10&gt;$N224,"超過",IF(設定!$B$11&gt;=$N224,"間近","OK"))))</f>
        <v/>
      </c>
      <c r="AG224" s="4">
        <f>IF($R224&lt;&gt;"","受領",IF($Q224="","",IF(設定!$B$10&gt;$Q224,"超過",IF(設定!$B$11&gt;=$Q224,"間近","OK"))))</f>
        <v/>
      </c>
      <c r="AH224" s="4">
        <f>IF($B224="",0,IF(($AA224="全票受領済み")+($L224&lt;&gt;"")*($O224&lt;&gt;"")*($R224&lt;&gt;""),5,IF(($D224="")+($I224="不明・要確認"),4,IF((設定!$B$10&gt;$K224)*($L224="")+(設定!$B$10&gt;$N224)*($O224="")+(設定!$B$10&gt;$Q224)*($R224=""),3,IF((設定!$B$11&gt;=$K224)*($L224="")+(設定!$B$11&gt;=$N224)*($O224="")+(設定!$B$11&gt;=$Q224)*($R224=""),2,IF($Q224="",1,0))))))</f>
        <v/>
      </c>
      <c r="AI224" s="8">
        <f>IFERROR(IF($AK224="","",$AK224+設定!$B$9),"")</f>
        <v/>
      </c>
      <c r="AJ224" s="4" t="n"/>
      <c r="AK224" s="7" t="n"/>
      <c r="AL224" s="4" t="n"/>
      <c r="AM224" s="4" t="n"/>
      <c r="AO224" s="8" t="n"/>
      <c r="AS224" s="8" t="n"/>
      <c r="AT224">
        <f>IFERROR(IF($B224="","",IF(COUNTIF($B$6:$B$305,$B224)&gt;1,"管理番号重複",IF(AND($C224="",OR($D224&lt;&gt;"",$L224&lt;&gt;"",$O224&lt;&gt;"",$R224&lt;&gt;"")),"交付日なしでデータあり",IF(OR(AND($L224&lt;&gt;"",$C224&lt;&gt;"",$L224&lt;$C224),AND($O224&lt;&gt;"",$C224&lt;&gt;"",$O224&lt;$C224),AND($R224&lt;&gt;"",$C224&lt;&gt;"",$R224&lt;$C224)),"交付日前の受領日",IF(OR(AND($L224&lt;&gt;"",$L224&gt;設定!$B$10),AND($O224&lt;&gt;"",$O224&gt;設定!$B$10),AND($R224&lt;&gt;"",$R224&gt;設定!$B$10)),"未来の受領日",IF(AND($AK224&lt;&gt;"",$C224&lt;&gt;"",$AK224&lt;$C224),"交付日前の照合日",IF(AND($AK224="",$AI224&lt;&gt;"","確認済み"),"受領前の照合",IF(AND($AI224="確認済み",$AK224=""),"照合済みで照合日なし",IF(AND($AI224="不備あり",$AR224=""),"不備ありで不備内容なし",IF(AND($L224&lt;&gt;"",$O224&lt;&gt;"",$R224&lt;&gt;"",$AT224="未着対応中"),"全票受領で未着対応中",IF($I224="不明・要確認","ルート不明",IF($J224="","保管場所なし",IF($Z224="","担当者なし",""))))))))))))),"")</f>
        <v/>
      </c>
      <c r="AU224" s="8" t="n"/>
    </row>
    <row r="225">
      <c r="A225" s="4">
        <f>IF($B225="","",ROW()-5)</f>
        <v/>
      </c>
      <c r="B225" s="5" t="n"/>
      <c r="C225" s="6" t="n"/>
      <c r="D225" s="5" t="n"/>
      <c r="E225" s="5" t="n"/>
      <c r="F225" s="5" t="n"/>
      <c r="G225" s="5" t="n"/>
      <c r="H225" s="5" t="n"/>
      <c r="I225" s="5" t="n"/>
      <c r="J225" s="5" t="n"/>
      <c r="K225" s="7">
        <f>IF($C225="","",IF($D225="特別管理",設定!$B$3,設定!$B$2)+$C225)</f>
        <v/>
      </c>
      <c r="L225" s="6" t="n"/>
      <c r="M225" s="7">
        <f>IF($L225="","",EDATE($L225,設定!$B$5*12))</f>
        <v/>
      </c>
      <c r="N225" s="7">
        <f>IF($C225="","",IF($D225="特別管理",設定!$B$3,設定!$B$2)+$C225)</f>
        <v/>
      </c>
      <c r="O225" s="6" t="n"/>
      <c r="P225" s="7">
        <f>IF($O225="","",EDATE($O225,設定!$B$5*12))</f>
        <v/>
      </c>
      <c r="Q225" s="7">
        <f>IF($C225="","",設定!$B$4+$C225)</f>
        <v/>
      </c>
      <c r="R225" s="6" t="n"/>
      <c r="S225" s="7">
        <f>IF($R225="","",EDATE($R225,設定!$B$5*12))</f>
        <v/>
      </c>
      <c r="T225" s="7">
        <f>IF($C225="","",EDATE($C225,設定!$B$5*12))</f>
        <v/>
      </c>
      <c r="U225" s="7">
        <f>IF(COUNT($M225,$P225,$S225,$T225)=0,"",MAX(IF($M225="",0,$M225),IF($P225="",0,$P225),IF($S225="",0,$S225),IF($T225="",0,$T225)))</f>
        <v/>
      </c>
      <c r="V225" s="6" t="n"/>
      <c r="W225" s="5" t="n"/>
      <c r="X225" s="7">
        <f>IF(AND($L225="",$K225&lt;&gt;"",設定!$B$10&gt;$K225),$K225+設定!$B$7,"")</f>
        <v/>
      </c>
      <c r="Y225" s="5" t="n"/>
      <c r="Z225" s="5" t="n"/>
      <c r="AA225" s="5" t="n"/>
      <c r="AB225" s="4">
        <f>IF(AH225=5,"完了",IF(AH225=4,"要確認：区分またはルート未設定",IF(AH225=3,IF(AND(設定!$B$10&gt;$K225,$L225=""),"B2票期限超過",IF(AND(設定!$B$10&gt;$N225,$O225=""),"D票期限超過","E票期限超過")),IF(AH225=2,IF(AND(設定!$B$11&gt;=$K225,$L225=""),"B2票期限間近",IF(AND(設定!$B$11&gt;=$N225,$O225=""),"D票期限間近","E票期限間近")),IF(AH225=1,"E票要確認","確認中")))))</f>
        <v/>
      </c>
      <c r="AC225" s="6" t="n"/>
      <c r="AD225" s="5" t="n"/>
      <c r="AE225" s="4">
        <f>IF($L225&lt;&gt;"","受領",IF($K225="","",IF(設定!$B$10&gt;$K225,"超過",IF(設定!$B$11&gt;=$K225,"間近","OK"))))</f>
        <v/>
      </c>
      <c r="AF225" s="4">
        <f>IF($O225&lt;&gt;"","受領",IF($N225="","",IF(設定!$B$10&gt;$N225,"超過",IF(設定!$B$11&gt;=$N225,"間近","OK"))))</f>
        <v/>
      </c>
      <c r="AG225" s="4">
        <f>IF($R225&lt;&gt;"","受領",IF($Q225="","",IF(設定!$B$10&gt;$Q225,"超過",IF(設定!$B$11&gt;=$Q225,"間近","OK"))))</f>
        <v/>
      </c>
      <c r="AH225" s="4">
        <f>IF($B225="",0,IF(($AA225="全票受領済み")+($L225&lt;&gt;"")*($O225&lt;&gt;"")*($R225&lt;&gt;""),5,IF(($D225="")+($I225="不明・要確認"),4,IF((設定!$B$10&gt;$K225)*($L225="")+(設定!$B$10&gt;$N225)*($O225="")+(設定!$B$10&gt;$Q225)*($R225=""),3,IF((設定!$B$11&gt;=$K225)*($L225="")+(設定!$B$11&gt;=$N225)*($O225="")+(設定!$B$11&gt;=$Q225)*($R225=""),2,IF($Q225="",1,0))))))</f>
        <v/>
      </c>
      <c r="AI225" s="8">
        <f>IFERROR(IF($AK225="","",$AK225+設定!$B$9),"")</f>
        <v/>
      </c>
      <c r="AJ225" s="4" t="n"/>
      <c r="AK225" s="7" t="n"/>
      <c r="AL225" s="4" t="n"/>
      <c r="AM225" s="4" t="n"/>
      <c r="AO225" s="8" t="n"/>
      <c r="AS225" s="8" t="n"/>
      <c r="AT225">
        <f>IFERROR(IF($B225="","",IF(COUNTIF($B$6:$B$305,$B225)&gt;1,"管理番号重複",IF(AND($C225="",OR($D225&lt;&gt;"",$L225&lt;&gt;"",$O225&lt;&gt;"",$R225&lt;&gt;"")),"交付日なしでデータあり",IF(OR(AND($L225&lt;&gt;"",$C225&lt;&gt;"",$L225&lt;$C225),AND($O225&lt;&gt;"",$C225&lt;&gt;"",$O225&lt;$C225),AND($R225&lt;&gt;"",$C225&lt;&gt;"",$R225&lt;$C225)),"交付日前の受領日",IF(OR(AND($L225&lt;&gt;"",$L225&gt;設定!$B$10),AND($O225&lt;&gt;"",$O225&gt;設定!$B$10),AND($R225&lt;&gt;"",$R225&gt;設定!$B$10)),"未来の受領日",IF(AND($AK225&lt;&gt;"",$C225&lt;&gt;"",$AK225&lt;$C225),"交付日前の照合日",IF(AND($AK225="",$AI225&lt;&gt;"","確認済み"),"受領前の照合",IF(AND($AI225="確認済み",$AK225=""),"照合済みで照合日なし",IF(AND($AI225="不備あり",$AR225=""),"不備ありで不備内容なし",IF(AND($L225&lt;&gt;"",$O225&lt;&gt;"",$R225&lt;&gt;"",$AT225="未着対応中"),"全票受領で未着対応中",IF($I225="不明・要確認","ルート不明",IF($J225="","保管場所なし",IF($Z225="","担当者なし",""))))))))))))),"")</f>
        <v/>
      </c>
      <c r="AU225" s="8" t="n"/>
    </row>
    <row r="226">
      <c r="A226" s="4">
        <f>IF($B226="","",ROW()-5)</f>
        <v/>
      </c>
      <c r="B226" s="5" t="n"/>
      <c r="C226" s="6" t="n"/>
      <c r="D226" s="5" t="n"/>
      <c r="E226" s="5" t="n"/>
      <c r="F226" s="5" t="n"/>
      <c r="G226" s="5" t="n"/>
      <c r="H226" s="5" t="n"/>
      <c r="I226" s="5" t="n"/>
      <c r="J226" s="5" t="n"/>
      <c r="K226" s="7">
        <f>IF($C226="","",IF($D226="特別管理",設定!$B$3,設定!$B$2)+$C226)</f>
        <v/>
      </c>
      <c r="L226" s="6" t="n"/>
      <c r="M226" s="7">
        <f>IF($L226="","",EDATE($L226,設定!$B$5*12))</f>
        <v/>
      </c>
      <c r="N226" s="7">
        <f>IF($C226="","",IF($D226="特別管理",設定!$B$3,設定!$B$2)+$C226)</f>
        <v/>
      </c>
      <c r="O226" s="6" t="n"/>
      <c r="P226" s="7">
        <f>IF($O226="","",EDATE($O226,設定!$B$5*12))</f>
        <v/>
      </c>
      <c r="Q226" s="7">
        <f>IF($C226="","",設定!$B$4+$C226)</f>
        <v/>
      </c>
      <c r="R226" s="6" t="n"/>
      <c r="S226" s="7">
        <f>IF($R226="","",EDATE($R226,設定!$B$5*12))</f>
        <v/>
      </c>
      <c r="T226" s="7">
        <f>IF($C226="","",EDATE($C226,設定!$B$5*12))</f>
        <v/>
      </c>
      <c r="U226" s="7">
        <f>IF(COUNT($M226,$P226,$S226,$T226)=0,"",MAX(IF($M226="",0,$M226),IF($P226="",0,$P226),IF($S226="",0,$S226),IF($T226="",0,$T226)))</f>
        <v/>
      </c>
      <c r="V226" s="6" t="n"/>
      <c r="W226" s="5" t="n"/>
      <c r="X226" s="7">
        <f>IF(AND($L226="",$K226&lt;&gt;"",設定!$B$10&gt;$K226),$K226+設定!$B$7,"")</f>
        <v/>
      </c>
      <c r="Y226" s="5" t="n"/>
      <c r="Z226" s="5" t="n"/>
      <c r="AA226" s="5" t="n"/>
      <c r="AB226" s="4">
        <f>IF(AH226=5,"完了",IF(AH226=4,"要確認：区分またはルート未設定",IF(AH226=3,IF(AND(設定!$B$10&gt;$K226,$L226=""),"B2票期限超過",IF(AND(設定!$B$10&gt;$N226,$O226=""),"D票期限超過","E票期限超過")),IF(AH226=2,IF(AND(設定!$B$11&gt;=$K226,$L226=""),"B2票期限間近",IF(AND(設定!$B$11&gt;=$N226,$O226=""),"D票期限間近","E票期限間近")),IF(AH226=1,"E票要確認","確認中")))))</f>
        <v/>
      </c>
      <c r="AC226" s="6" t="n"/>
      <c r="AD226" s="5" t="n"/>
      <c r="AE226" s="4">
        <f>IF($L226&lt;&gt;"","受領",IF($K226="","",IF(設定!$B$10&gt;$K226,"超過",IF(設定!$B$11&gt;=$K226,"間近","OK"))))</f>
        <v/>
      </c>
      <c r="AF226" s="4">
        <f>IF($O226&lt;&gt;"","受領",IF($N226="","",IF(設定!$B$10&gt;$N226,"超過",IF(設定!$B$11&gt;=$N226,"間近","OK"))))</f>
        <v/>
      </c>
      <c r="AG226" s="4">
        <f>IF($R226&lt;&gt;"","受領",IF($Q226="","",IF(設定!$B$10&gt;$Q226,"超過",IF(設定!$B$11&gt;=$Q226,"間近","OK"))))</f>
        <v/>
      </c>
      <c r="AH226" s="4">
        <f>IF($B226="",0,IF(($AA226="全票受領済み")+($L226&lt;&gt;"")*($O226&lt;&gt;"")*($R226&lt;&gt;""),5,IF(($D226="")+($I226="不明・要確認"),4,IF((設定!$B$10&gt;$K226)*($L226="")+(設定!$B$10&gt;$N226)*($O226="")+(設定!$B$10&gt;$Q226)*($R226=""),3,IF((設定!$B$11&gt;=$K226)*($L226="")+(設定!$B$11&gt;=$N226)*($O226="")+(設定!$B$11&gt;=$Q226)*($R226=""),2,IF($Q226="",1,0))))))</f>
        <v/>
      </c>
      <c r="AI226" s="8">
        <f>IFERROR(IF($AK226="","",$AK226+設定!$B$9),"")</f>
        <v/>
      </c>
      <c r="AJ226" s="4" t="n"/>
      <c r="AK226" s="7" t="n"/>
      <c r="AL226" s="4" t="n"/>
      <c r="AM226" s="4" t="n"/>
      <c r="AO226" s="8" t="n"/>
      <c r="AS226" s="8" t="n"/>
      <c r="AT226">
        <f>IFERROR(IF($B226="","",IF(COUNTIF($B$6:$B$305,$B226)&gt;1,"管理番号重複",IF(AND($C226="",OR($D226&lt;&gt;"",$L226&lt;&gt;"",$O226&lt;&gt;"",$R226&lt;&gt;"")),"交付日なしでデータあり",IF(OR(AND($L226&lt;&gt;"",$C226&lt;&gt;"",$L226&lt;$C226),AND($O226&lt;&gt;"",$C226&lt;&gt;"",$O226&lt;$C226),AND($R226&lt;&gt;"",$C226&lt;&gt;"",$R226&lt;$C226)),"交付日前の受領日",IF(OR(AND($L226&lt;&gt;"",$L226&gt;設定!$B$10),AND($O226&lt;&gt;"",$O226&gt;設定!$B$10),AND($R226&lt;&gt;"",$R226&gt;設定!$B$10)),"未来の受領日",IF(AND($AK226&lt;&gt;"",$C226&lt;&gt;"",$AK226&lt;$C226),"交付日前の照合日",IF(AND($AK226="",$AI226&lt;&gt;"","確認済み"),"受領前の照合",IF(AND($AI226="確認済み",$AK226=""),"照合済みで照合日なし",IF(AND($AI226="不備あり",$AR226=""),"不備ありで不備内容なし",IF(AND($L226&lt;&gt;"",$O226&lt;&gt;"",$R226&lt;&gt;"",$AT226="未着対応中"),"全票受領で未着対応中",IF($I226="不明・要確認","ルート不明",IF($J226="","保管場所なし",IF($Z226="","担当者なし",""))))))))))))),"")</f>
        <v/>
      </c>
      <c r="AU226" s="8" t="n"/>
    </row>
    <row r="227">
      <c r="A227" s="4">
        <f>IF($B227="","",ROW()-5)</f>
        <v/>
      </c>
      <c r="B227" s="5" t="n"/>
      <c r="C227" s="6" t="n"/>
      <c r="D227" s="5" t="n"/>
      <c r="E227" s="5" t="n"/>
      <c r="F227" s="5" t="n"/>
      <c r="G227" s="5" t="n"/>
      <c r="H227" s="5" t="n"/>
      <c r="I227" s="5" t="n"/>
      <c r="J227" s="5" t="n"/>
      <c r="K227" s="7">
        <f>IF($C227="","",IF($D227="特別管理",設定!$B$3,設定!$B$2)+$C227)</f>
        <v/>
      </c>
      <c r="L227" s="6" t="n"/>
      <c r="M227" s="7">
        <f>IF($L227="","",EDATE($L227,設定!$B$5*12))</f>
        <v/>
      </c>
      <c r="N227" s="7">
        <f>IF($C227="","",IF($D227="特別管理",設定!$B$3,設定!$B$2)+$C227)</f>
        <v/>
      </c>
      <c r="O227" s="6" t="n"/>
      <c r="P227" s="7">
        <f>IF($O227="","",EDATE($O227,設定!$B$5*12))</f>
        <v/>
      </c>
      <c r="Q227" s="7">
        <f>IF($C227="","",設定!$B$4+$C227)</f>
        <v/>
      </c>
      <c r="R227" s="6" t="n"/>
      <c r="S227" s="7">
        <f>IF($R227="","",EDATE($R227,設定!$B$5*12))</f>
        <v/>
      </c>
      <c r="T227" s="7">
        <f>IF($C227="","",EDATE($C227,設定!$B$5*12))</f>
        <v/>
      </c>
      <c r="U227" s="7">
        <f>IF(COUNT($M227,$P227,$S227,$T227)=0,"",MAX(IF($M227="",0,$M227),IF($P227="",0,$P227),IF($S227="",0,$S227),IF($T227="",0,$T227)))</f>
        <v/>
      </c>
      <c r="V227" s="6" t="n"/>
      <c r="W227" s="5" t="n"/>
      <c r="X227" s="7">
        <f>IF(AND($L227="",$K227&lt;&gt;"",設定!$B$10&gt;$K227),$K227+設定!$B$7,"")</f>
        <v/>
      </c>
      <c r="Y227" s="5" t="n"/>
      <c r="Z227" s="5" t="n"/>
      <c r="AA227" s="5" t="n"/>
      <c r="AB227" s="4">
        <f>IF(AH227=5,"完了",IF(AH227=4,"要確認：区分またはルート未設定",IF(AH227=3,IF(AND(設定!$B$10&gt;$K227,$L227=""),"B2票期限超過",IF(AND(設定!$B$10&gt;$N227,$O227=""),"D票期限超過","E票期限超過")),IF(AH227=2,IF(AND(設定!$B$11&gt;=$K227,$L227=""),"B2票期限間近",IF(AND(設定!$B$11&gt;=$N227,$O227=""),"D票期限間近","E票期限間近")),IF(AH227=1,"E票要確認","確認中")))))</f>
        <v/>
      </c>
      <c r="AC227" s="6" t="n"/>
      <c r="AD227" s="5" t="n"/>
      <c r="AE227" s="4">
        <f>IF($L227&lt;&gt;"","受領",IF($K227="","",IF(設定!$B$10&gt;$K227,"超過",IF(設定!$B$11&gt;=$K227,"間近","OK"))))</f>
        <v/>
      </c>
      <c r="AF227" s="4">
        <f>IF($O227&lt;&gt;"","受領",IF($N227="","",IF(設定!$B$10&gt;$N227,"超過",IF(設定!$B$11&gt;=$N227,"間近","OK"))))</f>
        <v/>
      </c>
      <c r="AG227" s="4">
        <f>IF($R227&lt;&gt;"","受領",IF($Q227="","",IF(設定!$B$10&gt;$Q227,"超過",IF(設定!$B$11&gt;=$Q227,"間近","OK"))))</f>
        <v/>
      </c>
      <c r="AH227" s="4">
        <f>IF($B227="",0,IF(($AA227="全票受領済み")+($L227&lt;&gt;"")*($O227&lt;&gt;"")*($R227&lt;&gt;""),5,IF(($D227="")+($I227="不明・要確認"),4,IF((設定!$B$10&gt;$K227)*($L227="")+(設定!$B$10&gt;$N227)*($O227="")+(設定!$B$10&gt;$Q227)*($R227=""),3,IF((設定!$B$11&gt;=$K227)*($L227="")+(設定!$B$11&gt;=$N227)*($O227="")+(設定!$B$11&gt;=$Q227)*($R227=""),2,IF($Q227="",1,0))))))</f>
        <v/>
      </c>
      <c r="AI227" s="8">
        <f>IFERROR(IF($AK227="","",$AK227+設定!$B$9),"")</f>
        <v/>
      </c>
      <c r="AJ227" s="4" t="n"/>
      <c r="AK227" s="7" t="n"/>
      <c r="AL227" s="4" t="n"/>
      <c r="AM227" s="4" t="n"/>
      <c r="AO227" s="8" t="n"/>
      <c r="AS227" s="8" t="n"/>
      <c r="AT227">
        <f>IFERROR(IF($B227="","",IF(COUNTIF($B$6:$B$305,$B227)&gt;1,"管理番号重複",IF(AND($C227="",OR($D227&lt;&gt;"",$L227&lt;&gt;"",$O227&lt;&gt;"",$R227&lt;&gt;"")),"交付日なしでデータあり",IF(OR(AND($L227&lt;&gt;"",$C227&lt;&gt;"",$L227&lt;$C227),AND($O227&lt;&gt;"",$C227&lt;&gt;"",$O227&lt;$C227),AND($R227&lt;&gt;"",$C227&lt;&gt;"",$R227&lt;$C227)),"交付日前の受領日",IF(OR(AND($L227&lt;&gt;"",$L227&gt;設定!$B$10),AND($O227&lt;&gt;"",$O227&gt;設定!$B$10),AND($R227&lt;&gt;"",$R227&gt;設定!$B$10)),"未来の受領日",IF(AND($AK227&lt;&gt;"",$C227&lt;&gt;"",$AK227&lt;$C227),"交付日前の照合日",IF(AND($AK227="",$AI227&lt;&gt;"","確認済み"),"受領前の照合",IF(AND($AI227="確認済み",$AK227=""),"照合済みで照合日なし",IF(AND($AI227="不備あり",$AR227=""),"不備ありで不備内容なし",IF(AND($L227&lt;&gt;"",$O227&lt;&gt;"",$R227&lt;&gt;"",$AT227="未着対応中"),"全票受領で未着対応中",IF($I227="不明・要確認","ルート不明",IF($J227="","保管場所なし",IF($Z227="","担当者なし",""))))))))))))),"")</f>
        <v/>
      </c>
      <c r="AU227" s="8" t="n"/>
    </row>
    <row r="228">
      <c r="A228" s="4">
        <f>IF($B228="","",ROW()-5)</f>
        <v/>
      </c>
      <c r="B228" s="5" t="n"/>
      <c r="C228" s="6" t="n"/>
      <c r="D228" s="5" t="n"/>
      <c r="E228" s="5" t="n"/>
      <c r="F228" s="5" t="n"/>
      <c r="G228" s="5" t="n"/>
      <c r="H228" s="5" t="n"/>
      <c r="I228" s="5" t="n"/>
      <c r="J228" s="5" t="n"/>
      <c r="K228" s="7">
        <f>IF($C228="","",IF($D228="特別管理",設定!$B$3,設定!$B$2)+$C228)</f>
        <v/>
      </c>
      <c r="L228" s="6" t="n"/>
      <c r="M228" s="7">
        <f>IF($L228="","",EDATE($L228,設定!$B$5*12))</f>
        <v/>
      </c>
      <c r="N228" s="7">
        <f>IF($C228="","",IF($D228="特別管理",設定!$B$3,設定!$B$2)+$C228)</f>
        <v/>
      </c>
      <c r="O228" s="6" t="n"/>
      <c r="P228" s="7">
        <f>IF($O228="","",EDATE($O228,設定!$B$5*12))</f>
        <v/>
      </c>
      <c r="Q228" s="7">
        <f>IF($C228="","",設定!$B$4+$C228)</f>
        <v/>
      </c>
      <c r="R228" s="6" t="n"/>
      <c r="S228" s="7">
        <f>IF($R228="","",EDATE($R228,設定!$B$5*12))</f>
        <v/>
      </c>
      <c r="T228" s="7">
        <f>IF($C228="","",EDATE($C228,設定!$B$5*12))</f>
        <v/>
      </c>
      <c r="U228" s="7">
        <f>IF(COUNT($M228,$P228,$S228,$T228)=0,"",MAX(IF($M228="",0,$M228),IF($P228="",0,$P228),IF($S228="",0,$S228),IF($T228="",0,$T228)))</f>
        <v/>
      </c>
      <c r="V228" s="6" t="n"/>
      <c r="W228" s="5" t="n"/>
      <c r="X228" s="7">
        <f>IF(AND($L228="",$K228&lt;&gt;"",設定!$B$10&gt;$K228),$K228+設定!$B$7,"")</f>
        <v/>
      </c>
      <c r="Y228" s="5" t="n"/>
      <c r="Z228" s="5" t="n"/>
      <c r="AA228" s="5" t="n"/>
      <c r="AB228" s="4">
        <f>IF(AH228=5,"完了",IF(AH228=4,"要確認：区分またはルート未設定",IF(AH228=3,IF(AND(設定!$B$10&gt;$K228,$L228=""),"B2票期限超過",IF(AND(設定!$B$10&gt;$N228,$O228=""),"D票期限超過","E票期限超過")),IF(AH228=2,IF(AND(設定!$B$11&gt;=$K228,$L228=""),"B2票期限間近",IF(AND(設定!$B$11&gt;=$N228,$O228=""),"D票期限間近","E票期限間近")),IF(AH228=1,"E票要確認","確認中")))))</f>
        <v/>
      </c>
      <c r="AC228" s="6" t="n"/>
      <c r="AD228" s="5" t="n"/>
      <c r="AE228" s="4">
        <f>IF($L228&lt;&gt;"","受領",IF($K228="","",IF(設定!$B$10&gt;$K228,"超過",IF(設定!$B$11&gt;=$K228,"間近","OK"))))</f>
        <v/>
      </c>
      <c r="AF228" s="4">
        <f>IF($O228&lt;&gt;"","受領",IF($N228="","",IF(設定!$B$10&gt;$N228,"超過",IF(設定!$B$11&gt;=$N228,"間近","OK"))))</f>
        <v/>
      </c>
      <c r="AG228" s="4">
        <f>IF($R228&lt;&gt;"","受領",IF($Q228="","",IF(設定!$B$10&gt;$Q228,"超過",IF(設定!$B$11&gt;=$Q228,"間近","OK"))))</f>
        <v/>
      </c>
      <c r="AH228" s="4">
        <f>IF($B228="",0,IF(($AA228="全票受領済み")+($L228&lt;&gt;"")*($O228&lt;&gt;"")*($R228&lt;&gt;""),5,IF(($D228="")+($I228="不明・要確認"),4,IF((設定!$B$10&gt;$K228)*($L228="")+(設定!$B$10&gt;$N228)*($O228="")+(設定!$B$10&gt;$Q228)*($R228=""),3,IF((設定!$B$11&gt;=$K228)*($L228="")+(設定!$B$11&gt;=$N228)*($O228="")+(設定!$B$11&gt;=$Q228)*($R228=""),2,IF($Q228="",1,0))))))</f>
        <v/>
      </c>
      <c r="AI228" s="8">
        <f>IFERROR(IF($AK228="","",$AK228+設定!$B$9),"")</f>
        <v/>
      </c>
      <c r="AJ228" s="4" t="n"/>
      <c r="AK228" s="7" t="n"/>
      <c r="AL228" s="4" t="n"/>
      <c r="AM228" s="4" t="n"/>
      <c r="AO228" s="8" t="n"/>
      <c r="AS228" s="8" t="n"/>
      <c r="AT228">
        <f>IFERROR(IF($B228="","",IF(COUNTIF($B$6:$B$305,$B228)&gt;1,"管理番号重複",IF(AND($C228="",OR($D228&lt;&gt;"",$L228&lt;&gt;"",$O228&lt;&gt;"",$R228&lt;&gt;"")),"交付日なしでデータあり",IF(OR(AND($L228&lt;&gt;"",$C228&lt;&gt;"",$L228&lt;$C228),AND($O228&lt;&gt;"",$C228&lt;&gt;"",$O228&lt;$C228),AND($R228&lt;&gt;"",$C228&lt;&gt;"",$R228&lt;$C228)),"交付日前の受領日",IF(OR(AND($L228&lt;&gt;"",$L228&gt;設定!$B$10),AND($O228&lt;&gt;"",$O228&gt;設定!$B$10),AND($R228&lt;&gt;"",$R228&gt;設定!$B$10)),"未来の受領日",IF(AND($AK228&lt;&gt;"",$C228&lt;&gt;"",$AK228&lt;$C228),"交付日前の照合日",IF(AND($AK228="",$AI228&lt;&gt;"","確認済み"),"受領前の照合",IF(AND($AI228="確認済み",$AK228=""),"照合済みで照合日なし",IF(AND($AI228="不備あり",$AR228=""),"不備ありで不備内容なし",IF(AND($L228&lt;&gt;"",$O228&lt;&gt;"",$R228&lt;&gt;"",$AT228="未着対応中"),"全票受領で未着対応中",IF($I228="不明・要確認","ルート不明",IF($J228="","保管場所なし",IF($Z228="","担当者なし",""))))))))))))),"")</f>
        <v/>
      </c>
      <c r="AU228" s="8" t="n"/>
    </row>
    <row r="229">
      <c r="A229" s="4">
        <f>IF($B229="","",ROW()-5)</f>
        <v/>
      </c>
      <c r="B229" s="5" t="n"/>
      <c r="C229" s="6" t="n"/>
      <c r="D229" s="5" t="n"/>
      <c r="E229" s="5" t="n"/>
      <c r="F229" s="5" t="n"/>
      <c r="G229" s="5" t="n"/>
      <c r="H229" s="5" t="n"/>
      <c r="I229" s="5" t="n"/>
      <c r="J229" s="5" t="n"/>
      <c r="K229" s="7">
        <f>IF($C229="","",IF($D229="特別管理",設定!$B$3,設定!$B$2)+$C229)</f>
        <v/>
      </c>
      <c r="L229" s="6" t="n"/>
      <c r="M229" s="7">
        <f>IF($L229="","",EDATE($L229,設定!$B$5*12))</f>
        <v/>
      </c>
      <c r="N229" s="7">
        <f>IF($C229="","",IF($D229="特別管理",設定!$B$3,設定!$B$2)+$C229)</f>
        <v/>
      </c>
      <c r="O229" s="6" t="n"/>
      <c r="P229" s="7">
        <f>IF($O229="","",EDATE($O229,設定!$B$5*12))</f>
        <v/>
      </c>
      <c r="Q229" s="7">
        <f>IF($C229="","",設定!$B$4+$C229)</f>
        <v/>
      </c>
      <c r="R229" s="6" t="n"/>
      <c r="S229" s="7">
        <f>IF($R229="","",EDATE($R229,設定!$B$5*12))</f>
        <v/>
      </c>
      <c r="T229" s="7">
        <f>IF($C229="","",EDATE($C229,設定!$B$5*12))</f>
        <v/>
      </c>
      <c r="U229" s="7">
        <f>IF(COUNT($M229,$P229,$S229,$T229)=0,"",MAX(IF($M229="",0,$M229),IF($P229="",0,$P229),IF($S229="",0,$S229),IF($T229="",0,$T229)))</f>
        <v/>
      </c>
      <c r="V229" s="6" t="n"/>
      <c r="W229" s="5" t="n"/>
      <c r="X229" s="7">
        <f>IF(AND($L229="",$K229&lt;&gt;"",設定!$B$10&gt;$K229),$K229+設定!$B$7,"")</f>
        <v/>
      </c>
      <c r="Y229" s="5" t="n"/>
      <c r="Z229" s="5" t="n"/>
      <c r="AA229" s="5" t="n"/>
      <c r="AB229" s="4">
        <f>IF(AH229=5,"完了",IF(AH229=4,"要確認：区分またはルート未設定",IF(AH229=3,IF(AND(設定!$B$10&gt;$K229,$L229=""),"B2票期限超過",IF(AND(設定!$B$10&gt;$N229,$O229=""),"D票期限超過","E票期限超過")),IF(AH229=2,IF(AND(設定!$B$11&gt;=$K229,$L229=""),"B2票期限間近",IF(AND(設定!$B$11&gt;=$N229,$O229=""),"D票期限間近","E票期限間近")),IF(AH229=1,"E票要確認","確認中")))))</f>
        <v/>
      </c>
      <c r="AC229" s="6" t="n"/>
      <c r="AD229" s="5" t="n"/>
      <c r="AE229" s="4">
        <f>IF($L229&lt;&gt;"","受領",IF($K229="","",IF(設定!$B$10&gt;$K229,"超過",IF(設定!$B$11&gt;=$K229,"間近","OK"))))</f>
        <v/>
      </c>
      <c r="AF229" s="4">
        <f>IF($O229&lt;&gt;"","受領",IF($N229="","",IF(設定!$B$10&gt;$N229,"超過",IF(設定!$B$11&gt;=$N229,"間近","OK"))))</f>
        <v/>
      </c>
      <c r="AG229" s="4">
        <f>IF($R229&lt;&gt;"","受領",IF($Q229="","",IF(設定!$B$10&gt;$Q229,"超過",IF(設定!$B$11&gt;=$Q229,"間近","OK"))))</f>
        <v/>
      </c>
      <c r="AH229" s="4">
        <f>IF($B229="",0,IF(($AA229="全票受領済み")+($L229&lt;&gt;"")*($O229&lt;&gt;"")*($R229&lt;&gt;""),5,IF(($D229="")+($I229="不明・要確認"),4,IF((設定!$B$10&gt;$K229)*($L229="")+(設定!$B$10&gt;$N229)*($O229="")+(設定!$B$10&gt;$Q229)*($R229=""),3,IF((設定!$B$11&gt;=$K229)*($L229="")+(設定!$B$11&gt;=$N229)*($O229="")+(設定!$B$11&gt;=$Q229)*($R229=""),2,IF($Q229="",1,0))))))</f>
        <v/>
      </c>
      <c r="AI229" s="8">
        <f>IFERROR(IF($AK229="","",$AK229+設定!$B$9),"")</f>
        <v/>
      </c>
      <c r="AJ229" s="4" t="n"/>
      <c r="AK229" s="7" t="n"/>
      <c r="AL229" s="4" t="n"/>
      <c r="AM229" s="4" t="n"/>
      <c r="AO229" s="8" t="n"/>
      <c r="AS229" s="8" t="n"/>
      <c r="AT229">
        <f>IFERROR(IF($B229="","",IF(COUNTIF($B$6:$B$305,$B229)&gt;1,"管理番号重複",IF(AND($C229="",OR($D229&lt;&gt;"",$L229&lt;&gt;"",$O229&lt;&gt;"",$R229&lt;&gt;"")),"交付日なしでデータあり",IF(OR(AND($L229&lt;&gt;"",$C229&lt;&gt;"",$L229&lt;$C229),AND($O229&lt;&gt;"",$C229&lt;&gt;"",$O229&lt;$C229),AND($R229&lt;&gt;"",$C229&lt;&gt;"",$R229&lt;$C229)),"交付日前の受領日",IF(OR(AND($L229&lt;&gt;"",$L229&gt;設定!$B$10),AND($O229&lt;&gt;"",$O229&gt;設定!$B$10),AND($R229&lt;&gt;"",$R229&gt;設定!$B$10)),"未来の受領日",IF(AND($AK229&lt;&gt;"",$C229&lt;&gt;"",$AK229&lt;$C229),"交付日前の照合日",IF(AND($AK229="",$AI229&lt;&gt;"","確認済み"),"受領前の照合",IF(AND($AI229="確認済み",$AK229=""),"照合済みで照合日なし",IF(AND($AI229="不備あり",$AR229=""),"不備ありで不備内容なし",IF(AND($L229&lt;&gt;"",$O229&lt;&gt;"",$R229&lt;&gt;"",$AT229="未着対応中"),"全票受領で未着対応中",IF($I229="不明・要確認","ルート不明",IF($J229="","保管場所なし",IF($Z229="","担当者なし",""))))))))))))),"")</f>
        <v/>
      </c>
      <c r="AU229" s="8" t="n"/>
    </row>
    <row r="230">
      <c r="A230" s="4">
        <f>IF($B230="","",ROW()-5)</f>
        <v/>
      </c>
      <c r="B230" s="5" t="n"/>
      <c r="C230" s="6" t="n"/>
      <c r="D230" s="5" t="n"/>
      <c r="E230" s="5" t="n"/>
      <c r="F230" s="5" t="n"/>
      <c r="G230" s="5" t="n"/>
      <c r="H230" s="5" t="n"/>
      <c r="I230" s="5" t="n"/>
      <c r="J230" s="5" t="n"/>
      <c r="K230" s="7">
        <f>IF($C230="","",IF($D230="特別管理",設定!$B$3,設定!$B$2)+$C230)</f>
        <v/>
      </c>
      <c r="L230" s="6" t="n"/>
      <c r="M230" s="7">
        <f>IF($L230="","",EDATE($L230,設定!$B$5*12))</f>
        <v/>
      </c>
      <c r="N230" s="7">
        <f>IF($C230="","",IF($D230="特別管理",設定!$B$3,設定!$B$2)+$C230)</f>
        <v/>
      </c>
      <c r="O230" s="6" t="n"/>
      <c r="P230" s="7">
        <f>IF($O230="","",EDATE($O230,設定!$B$5*12))</f>
        <v/>
      </c>
      <c r="Q230" s="7">
        <f>IF($C230="","",設定!$B$4+$C230)</f>
        <v/>
      </c>
      <c r="R230" s="6" t="n"/>
      <c r="S230" s="7">
        <f>IF($R230="","",EDATE($R230,設定!$B$5*12))</f>
        <v/>
      </c>
      <c r="T230" s="7">
        <f>IF($C230="","",EDATE($C230,設定!$B$5*12))</f>
        <v/>
      </c>
      <c r="U230" s="7">
        <f>IF(COUNT($M230,$P230,$S230,$T230)=0,"",MAX(IF($M230="",0,$M230),IF($P230="",0,$P230),IF($S230="",0,$S230),IF($T230="",0,$T230)))</f>
        <v/>
      </c>
      <c r="V230" s="6" t="n"/>
      <c r="W230" s="5" t="n"/>
      <c r="X230" s="7">
        <f>IF(AND($L230="",$K230&lt;&gt;"",設定!$B$10&gt;$K230),$K230+設定!$B$7,"")</f>
        <v/>
      </c>
      <c r="Y230" s="5" t="n"/>
      <c r="Z230" s="5" t="n"/>
      <c r="AA230" s="5" t="n"/>
      <c r="AB230" s="4">
        <f>IF(AH230=5,"完了",IF(AH230=4,"要確認：区分またはルート未設定",IF(AH230=3,IF(AND(設定!$B$10&gt;$K230,$L230=""),"B2票期限超過",IF(AND(設定!$B$10&gt;$N230,$O230=""),"D票期限超過","E票期限超過")),IF(AH230=2,IF(AND(設定!$B$11&gt;=$K230,$L230=""),"B2票期限間近",IF(AND(設定!$B$11&gt;=$N230,$O230=""),"D票期限間近","E票期限間近")),IF(AH230=1,"E票要確認","確認中")))))</f>
        <v/>
      </c>
      <c r="AC230" s="6" t="n"/>
      <c r="AD230" s="5" t="n"/>
      <c r="AE230" s="4">
        <f>IF($L230&lt;&gt;"","受領",IF($K230="","",IF(設定!$B$10&gt;$K230,"超過",IF(設定!$B$11&gt;=$K230,"間近","OK"))))</f>
        <v/>
      </c>
      <c r="AF230" s="4">
        <f>IF($O230&lt;&gt;"","受領",IF($N230="","",IF(設定!$B$10&gt;$N230,"超過",IF(設定!$B$11&gt;=$N230,"間近","OK"))))</f>
        <v/>
      </c>
      <c r="AG230" s="4">
        <f>IF($R230&lt;&gt;"","受領",IF($Q230="","",IF(設定!$B$10&gt;$Q230,"超過",IF(設定!$B$11&gt;=$Q230,"間近","OK"))))</f>
        <v/>
      </c>
      <c r="AH230" s="4">
        <f>IF($B230="",0,IF(($AA230="全票受領済み")+($L230&lt;&gt;"")*($O230&lt;&gt;"")*($R230&lt;&gt;""),5,IF(($D230="")+($I230="不明・要確認"),4,IF((設定!$B$10&gt;$K230)*($L230="")+(設定!$B$10&gt;$N230)*($O230="")+(設定!$B$10&gt;$Q230)*($R230=""),3,IF((設定!$B$11&gt;=$K230)*($L230="")+(設定!$B$11&gt;=$N230)*($O230="")+(設定!$B$11&gt;=$Q230)*($R230=""),2,IF($Q230="",1,0))))))</f>
        <v/>
      </c>
      <c r="AI230" s="8">
        <f>IFERROR(IF($AK230="","",$AK230+設定!$B$9),"")</f>
        <v/>
      </c>
      <c r="AJ230" s="4" t="n"/>
      <c r="AK230" s="7" t="n"/>
      <c r="AL230" s="4" t="n"/>
      <c r="AM230" s="4" t="n"/>
      <c r="AO230" s="8" t="n"/>
      <c r="AS230" s="8" t="n"/>
      <c r="AT230">
        <f>IFERROR(IF($B230="","",IF(COUNTIF($B$6:$B$305,$B230)&gt;1,"管理番号重複",IF(AND($C230="",OR($D230&lt;&gt;"",$L230&lt;&gt;"",$O230&lt;&gt;"",$R230&lt;&gt;"")),"交付日なしでデータあり",IF(OR(AND($L230&lt;&gt;"",$C230&lt;&gt;"",$L230&lt;$C230),AND($O230&lt;&gt;"",$C230&lt;&gt;"",$O230&lt;$C230),AND($R230&lt;&gt;"",$C230&lt;&gt;"",$R230&lt;$C230)),"交付日前の受領日",IF(OR(AND($L230&lt;&gt;"",$L230&gt;設定!$B$10),AND($O230&lt;&gt;"",$O230&gt;設定!$B$10),AND($R230&lt;&gt;"",$R230&gt;設定!$B$10)),"未来の受領日",IF(AND($AK230&lt;&gt;"",$C230&lt;&gt;"",$AK230&lt;$C230),"交付日前の照合日",IF(AND($AK230="",$AI230&lt;&gt;"","確認済み"),"受領前の照合",IF(AND($AI230="確認済み",$AK230=""),"照合済みで照合日なし",IF(AND($AI230="不備あり",$AR230=""),"不備ありで不備内容なし",IF(AND($L230&lt;&gt;"",$O230&lt;&gt;"",$R230&lt;&gt;"",$AT230="未着対応中"),"全票受領で未着対応中",IF($I230="不明・要確認","ルート不明",IF($J230="","保管場所なし",IF($Z230="","担当者なし",""))))))))))))),"")</f>
        <v/>
      </c>
      <c r="AU230" s="8" t="n"/>
    </row>
    <row r="231">
      <c r="A231" s="4">
        <f>IF($B231="","",ROW()-5)</f>
        <v/>
      </c>
      <c r="B231" s="5" t="n"/>
      <c r="C231" s="6" t="n"/>
      <c r="D231" s="5" t="n"/>
      <c r="E231" s="5" t="n"/>
      <c r="F231" s="5" t="n"/>
      <c r="G231" s="5" t="n"/>
      <c r="H231" s="5" t="n"/>
      <c r="I231" s="5" t="n"/>
      <c r="J231" s="5" t="n"/>
      <c r="K231" s="7">
        <f>IF($C231="","",IF($D231="特別管理",設定!$B$3,設定!$B$2)+$C231)</f>
        <v/>
      </c>
      <c r="L231" s="6" t="n"/>
      <c r="M231" s="7">
        <f>IF($L231="","",EDATE($L231,設定!$B$5*12))</f>
        <v/>
      </c>
      <c r="N231" s="7">
        <f>IF($C231="","",IF($D231="特別管理",設定!$B$3,設定!$B$2)+$C231)</f>
        <v/>
      </c>
      <c r="O231" s="6" t="n"/>
      <c r="P231" s="7">
        <f>IF($O231="","",EDATE($O231,設定!$B$5*12))</f>
        <v/>
      </c>
      <c r="Q231" s="7">
        <f>IF($C231="","",設定!$B$4+$C231)</f>
        <v/>
      </c>
      <c r="R231" s="6" t="n"/>
      <c r="S231" s="7">
        <f>IF($R231="","",EDATE($R231,設定!$B$5*12))</f>
        <v/>
      </c>
      <c r="T231" s="7">
        <f>IF($C231="","",EDATE($C231,設定!$B$5*12))</f>
        <v/>
      </c>
      <c r="U231" s="7">
        <f>IF(COUNT($M231,$P231,$S231,$T231)=0,"",MAX(IF($M231="",0,$M231),IF($P231="",0,$P231),IF($S231="",0,$S231),IF($T231="",0,$T231)))</f>
        <v/>
      </c>
      <c r="V231" s="6" t="n"/>
      <c r="W231" s="5" t="n"/>
      <c r="X231" s="7">
        <f>IF(AND($L231="",$K231&lt;&gt;"",設定!$B$10&gt;$K231),$K231+設定!$B$7,"")</f>
        <v/>
      </c>
      <c r="Y231" s="5" t="n"/>
      <c r="Z231" s="5" t="n"/>
      <c r="AA231" s="5" t="n"/>
      <c r="AB231" s="4">
        <f>IF(AH231=5,"完了",IF(AH231=4,"要確認：区分またはルート未設定",IF(AH231=3,IF(AND(設定!$B$10&gt;$K231,$L231=""),"B2票期限超過",IF(AND(設定!$B$10&gt;$N231,$O231=""),"D票期限超過","E票期限超過")),IF(AH231=2,IF(AND(設定!$B$11&gt;=$K231,$L231=""),"B2票期限間近",IF(AND(設定!$B$11&gt;=$N231,$O231=""),"D票期限間近","E票期限間近")),IF(AH231=1,"E票要確認","確認中")))))</f>
        <v/>
      </c>
      <c r="AC231" s="6" t="n"/>
      <c r="AD231" s="5" t="n"/>
      <c r="AE231" s="4">
        <f>IF($L231&lt;&gt;"","受領",IF($K231="","",IF(設定!$B$10&gt;$K231,"超過",IF(設定!$B$11&gt;=$K231,"間近","OK"))))</f>
        <v/>
      </c>
      <c r="AF231" s="4">
        <f>IF($O231&lt;&gt;"","受領",IF($N231="","",IF(設定!$B$10&gt;$N231,"超過",IF(設定!$B$11&gt;=$N231,"間近","OK"))))</f>
        <v/>
      </c>
      <c r="AG231" s="4">
        <f>IF($R231&lt;&gt;"","受領",IF($Q231="","",IF(設定!$B$10&gt;$Q231,"超過",IF(設定!$B$11&gt;=$Q231,"間近","OK"))))</f>
        <v/>
      </c>
      <c r="AH231" s="4">
        <f>IF($B231="",0,IF(($AA231="全票受領済み")+($L231&lt;&gt;"")*($O231&lt;&gt;"")*($R231&lt;&gt;""),5,IF(($D231="")+($I231="不明・要確認"),4,IF((設定!$B$10&gt;$K231)*($L231="")+(設定!$B$10&gt;$N231)*($O231="")+(設定!$B$10&gt;$Q231)*($R231=""),3,IF((設定!$B$11&gt;=$K231)*($L231="")+(設定!$B$11&gt;=$N231)*($O231="")+(設定!$B$11&gt;=$Q231)*($R231=""),2,IF($Q231="",1,0))))))</f>
        <v/>
      </c>
      <c r="AI231" s="8">
        <f>IFERROR(IF($AK231="","",$AK231+設定!$B$9),"")</f>
        <v/>
      </c>
      <c r="AJ231" s="4" t="n"/>
      <c r="AK231" s="7" t="n"/>
      <c r="AL231" s="4" t="n"/>
      <c r="AM231" s="4" t="n"/>
      <c r="AO231" s="8" t="n"/>
      <c r="AS231" s="8" t="n"/>
      <c r="AT231">
        <f>IFERROR(IF($B231="","",IF(COUNTIF($B$6:$B$305,$B231)&gt;1,"管理番号重複",IF(AND($C231="",OR($D231&lt;&gt;"",$L231&lt;&gt;"",$O231&lt;&gt;"",$R231&lt;&gt;"")),"交付日なしでデータあり",IF(OR(AND($L231&lt;&gt;"",$C231&lt;&gt;"",$L231&lt;$C231),AND($O231&lt;&gt;"",$C231&lt;&gt;"",$O231&lt;$C231),AND($R231&lt;&gt;"",$C231&lt;&gt;"",$R231&lt;$C231)),"交付日前の受領日",IF(OR(AND($L231&lt;&gt;"",$L231&gt;設定!$B$10),AND($O231&lt;&gt;"",$O231&gt;設定!$B$10),AND($R231&lt;&gt;"",$R231&gt;設定!$B$10)),"未来の受領日",IF(AND($AK231&lt;&gt;"",$C231&lt;&gt;"",$AK231&lt;$C231),"交付日前の照合日",IF(AND($AK231="",$AI231&lt;&gt;"","確認済み"),"受領前の照合",IF(AND($AI231="確認済み",$AK231=""),"照合済みで照合日なし",IF(AND($AI231="不備あり",$AR231=""),"不備ありで不備内容なし",IF(AND($L231&lt;&gt;"",$O231&lt;&gt;"",$R231&lt;&gt;"",$AT231="未着対応中"),"全票受領で未着対応中",IF($I231="不明・要確認","ルート不明",IF($J231="","保管場所なし",IF($Z231="","担当者なし",""))))))))))))),"")</f>
        <v/>
      </c>
      <c r="AU231" s="8" t="n"/>
    </row>
    <row r="232">
      <c r="A232" s="4">
        <f>IF($B232="","",ROW()-5)</f>
        <v/>
      </c>
      <c r="B232" s="5" t="n"/>
      <c r="C232" s="6" t="n"/>
      <c r="D232" s="5" t="n"/>
      <c r="E232" s="5" t="n"/>
      <c r="F232" s="5" t="n"/>
      <c r="G232" s="5" t="n"/>
      <c r="H232" s="5" t="n"/>
      <c r="I232" s="5" t="n"/>
      <c r="J232" s="5" t="n"/>
      <c r="K232" s="7">
        <f>IF($C232="","",IF($D232="特別管理",設定!$B$3,設定!$B$2)+$C232)</f>
        <v/>
      </c>
      <c r="L232" s="6" t="n"/>
      <c r="M232" s="7">
        <f>IF($L232="","",EDATE($L232,設定!$B$5*12))</f>
        <v/>
      </c>
      <c r="N232" s="7">
        <f>IF($C232="","",IF($D232="特別管理",設定!$B$3,設定!$B$2)+$C232)</f>
        <v/>
      </c>
      <c r="O232" s="6" t="n"/>
      <c r="P232" s="7">
        <f>IF($O232="","",EDATE($O232,設定!$B$5*12))</f>
        <v/>
      </c>
      <c r="Q232" s="7">
        <f>IF($C232="","",設定!$B$4+$C232)</f>
        <v/>
      </c>
      <c r="R232" s="6" t="n"/>
      <c r="S232" s="7">
        <f>IF($R232="","",EDATE($R232,設定!$B$5*12))</f>
        <v/>
      </c>
      <c r="T232" s="7">
        <f>IF($C232="","",EDATE($C232,設定!$B$5*12))</f>
        <v/>
      </c>
      <c r="U232" s="7">
        <f>IF(COUNT($M232,$P232,$S232,$T232)=0,"",MAX(IF($M232="",0,$M232),IF($P232="",0,$P232),IF($S232="",0,$S232),IF($T232="",0,$T232)))</f>
        <v/>
      </c>
      <c r="V232" s="6" t="n"/>
      <c r="W232" s="5" t="n"/>
      <c r="X232" s="7">
        <f>IF(AND($L232="",$K232&lt;&gt;"",設定!$B$10&gt;$K232),$K232+設定!$B$7,"")</f>
        <v/>
      </c>
      <c r="Y232" s="5" t="n"/>
      <c r="Z232" s="5" t="n"/>
      <c r="AA232" s="5" t="n"/>
      <c r="AB232" s="4">
        <f>IF(AH232=5,"完了",IF(AH232=4,"要確認：区分またはルート未設定",IF(AH232=3,IF(AND(設定!$B$10&gt;$K232,$L232=""),"B2票期限超過",IF(AND(設定!$B$10&gt;$N232,$O232=""),"D票期限超過","E票期限超過")),IF(AH232=2,IF(AND(設定!$B$11&gt;=$K232,$L232=""),"B2票期限間近",IF(AND(設定!$B$11&gt;=$N232,$O232=""),"D票期限間近","E票期限間近")),IF(AH232=1,"E票要確認","確認中")))))</f>
        <v/>
      </c>
      <c r="AC232" s="6" t="n"/>
      <c r="AD232" s="5" t="n"/>
      <c r="AE232" s="4">
        <f>IF($L232&lt;&gt;"","受領",IF($K232="","",IF(設定!$B$10&gt;$K232,"超過",IF(設定!$B$11&gt;=$K232,"間近","OK"))))</f>
        <v/>
      </c>
      <c r="AF232" s="4">
        <f>IF($O232&lt;&gt;"","受領",IF($N232="","",IF(設定!$B$10&gt;$N232,"超過",IF(設定!$B$11&gt;=$N232,"間近","OK"))))</f>
        <v/>
      </c>
      <c r="AG232" s="4">
        <f>IF($R232&lt;&gt;"","受領",IF($Q232="","",IF(設定!$B$10&gt;$Q232,"超過",IF(設定!$B$11&gt;=$Q232,"間近","OK"))))</f>
        <v/>
      </c>
      <c r="AH232" s="4">
        <f>IF($B232="",0,IF(($AA232="全票受領済み")+($L232&lt;&gt;"")*($O232&lt;&gt;"")*($R232&lt;&gt;""),5,IF(($D232="")+($I232="不明・要確認"),4,IF((設定!$B$10&gt;$K232)*($L232="")+(設定!$B$10&gt;$N232)*($O232="")+(設定!$B$10&gt;$Q232)*($R232=""),3,IF((設定!$B$11&gt;=$K232)*($L232="")+(設定!$B$11&gt;=$N232)*($O232="")+(設定!$B$11&gt;=$Q232)*($R232=""),2,IF($Q232="",1,0))))))</f>
        <v/>
      </c>
      <c r="AI232" s="8">
        <f>IFERROR(IF($AK232="","",$AK232+設定!$B$9),"")</f>
        <v/>
      </c>
      <c r="AJ232" s="4" t="n"/>
      <c r="AK232" s="7" t="n"/>
      <c r="AL232" s="4" t="n"/>
      <c r="AM232" s="4" t="n"/>
      <c r="AO232" s="8" t="n"/>
      <c r="AS232" s="8" t="n"/>
      <c r="AT232">
        <f>IFERROR(IF($B232="","",IF(COUNTIF($B$6:$B$305,$B232)&gt;1,"管理番号重複",IF(AND($C232="",OR($D232&lt;&gt;"",$L232&lt;&gt;"",$O232&lt;&gt;"",$R232&lt;&gt;"")),"交付日なしでデータあり",IF(OR(AND($L232&lt;&gt;"",$C232&lt;&gt;"",$L232&lt;$C232),AND($O232&lt;&gt;"",$C232&lt;&gt;"",$O232&lt;$C232),AND($R232&lt;&gt;"",$C232&lt;&gt;"",$R232&lt;$C232)),"交付日前の受領日",IF(OR(AND($L232&lt;&gt;"",$L232&gt;設定!$B$10),AND($O232&lt;&gt;"",$O232&gt;設定!$B$10),AND($R232&lt;&gt;"",$R232&gt;設定!$B$10)),"未来の受領日",IF(AND($AK232&lt;&gt;"",$C232&lt;&gt;"",$AK232&lt;$C232),"交付日前の照合日",IF(AND($AK232="",$AI232&lt;&gt;"","確認済み"),"受領前の照合",IF(AND($AI232="確認済み",$AK232=""),"照合済みで照合日なし",IF(AND($AI232="不備あり",$AR232=""),"不備ありで不備内容なし",IF(AND($L232&lt;&gt;"",$O232&lt;&gt;"",$R232&lt;&gt;"",$AT232="未着対応中"),"全票受領で未着対応中",IF($I232="不明・要確認","ルート不明",IF($J232="","保管場所なし",IF($Z232="","担当者なし",""))))))))))))),"")</f>
        <v/>
      </c>
      <c r="AU232" s="8" t="n"/>
    </row>
    <row r="233">
      <c r="A233" s="4">
        <f>IF($B233="","",ROW()-5)</f>
        <v/>
      </c>
      <c r="B233" s="5" t="n"/>
      <c r="C233" s="6" t="n"/>
      <c r="D233" s="5" t="n"/>
      <c r="E233" s="5" t="n"/>
      <c r="F233" s="5" t="n"/>
      <c r="G233" s="5" t="n"/>
      <c r="H233" s="5" t="n"/>
      <c r="I233" s="5" t="n"/>
      <c r="J233" s="5" t="n"/>
      <c r="K233" s="7">
        <f>IF($C233="","",IF($D233="特別管理",設定!$B$3,設定!$B$2)+$C233)</f>
        <v/>
      </c>
      <c r="L233" s="6" t="n"/>
      <c r="M233" s="7">
        <f>IF($L233="","",EDATE($L233,設定!$B$5*12))</f>
        <v/>
      </c>
      <c r="N233" s="7">
        <f>IF($C233="","",IF($D233="特別管理",設定!$B$3,設定!$B$2)+$C233)</f>
        <v/>
      </c>
      <c r="O233" s="6" t="n"/>
      <c r="P233" s="7">
        <f>IF($O233="","",EDATE($O233,設定!$B$5*12))</f>
        <v/>
      </c>
      <c r="Q233" s="7">
        <f>IF($C233="","",設定!$B$4+$C233)</f>
        <v/>
      </c>
      <c r="R233" s="6" t="n"/>
      <c r="S233" s="7">
        <f>IF($R233="","",EDATE($R233,設定!$B$5*12))</f>
        <v/>
      </c>
      <c r="T233" s="7">
        <f>IF($C233="","",EDATE($C233,設定!$B$5*12))</f>
        <v/>
      </c>
      <c r="U233" s="7">
        <f>IF(COUNT($M233,$P233,$S233,$T233)=0,"",MAX(IF($M233="",0,$M233),IF($P233="",0,$P233),IF($S233="",0,$S233),IF($T233="",0,$T233)))</f>
        <v/>
      </c>
      <c r="V233" s="6" t="n"/>
      <c r="W233" s="5" t="n"/>
      <c r="X233" s="7">
        <f>IF(AND($L233="",$K233&lt;&gt;"",設定!$B$10&gt;$K233),$K233+設定!$B$7,"")</f>
        <v/>
      </c>
      <c r="Y233" s="5" t="n"/>
      <c r="Z233" s="5" t="n"/>
      <c r="AA233" s="5" t="n"/>
      <c r="AB233" s="4">
        <f>IF(AH233=5,"完了",IF(AH233=4,"要確認：区分またはルート未設定",IF(AH233=3,IF(AND(設定!$B$10&gt;$K233,$L233=""),"B2票期限超過",IF(AND(設定!$B$10&gt;$N233,$O233=""),"D票期限超過","E票期限超過")),IF(AH233=2,IF(AND(設定!$B$11&gt;=$K233,$L233=""),"B2票期限間近",IF(AND(設定!$B$11&gt;=$N233,$O233=""),"D票期限間近","E票期限間近")),IF(AH233=1,"E票要確認","確認中")))))</f>
        <v/>
      </c>
      <c r="AC233" s="6" t="n"/>
      <c r="AD233" s="5" t="n"/>
      <c r="AE233" s="4">
        <f>IF($L233&lt;&gt;"","受領",IF($K233="","",IF(設定!$B$10&gt;$K233,"超過",IF(設定!$B$11&gt;=$K233,"間近","OK"))))</f>
        <v/>
      </c>
      <c r="AF233" s="4">
        <f>IF($O233&lt;&gt;"","受領",IF($N233="","",IF(設定!$B$10&gt;$N233,"超過",IF(設定!$B$11&gt;=$N233,"間近","OK"))))</f>
        <v/>
      </c>
      <c r="AG233" s="4">
        <f>IF($R233&lt;&gt;"","受領",IF($Q233="","",IF(設定!$B$10&gt;$Q233,"超過",IF(設定!$B$11&gt;=$Q233,"間近","OK"))))</f>
        <v/>
      </c>
      <c r="AH233" s="4">
        <f>IF($B233="",0,IF(($AA233="全票受領済み")+($L233&lt;&gt;"")*($O233&lt;&gt;"")*($R233&lt;&gt;""),5,IF(($D233="")+($I233="不明・要確認"),4,IF((設定!$B$10&gt;$K233)*($L233="")+(設定!$B$10&gt;$N233)*($O233="")+(設定!$B$10&gt;$Q233)*($R233=""),3,IF((設定!$B$11&gt;=$K233)*($L233="")+(設定!$B$11&gt;=$N233)*($O233="")+(設定!$B$11&gt;=$Q233)*($R233=""),2,IF($Q233="",1,0))))))</f>
        <v/>
      </c>
      <c r="AI233" s="8">
        <f>IFERROR(IF($AK233="","",$AK233+設定!$B$9),"")</f>
        <v/>
      </c>
      <c r="AJ233" s="4" t="n"/>
      <c r="AK233" s="7" t="n"/>
      <c r="AL233" s="4" t="n"/>
      <c r="AM233" s="4" t="n"/>
      <c r="AO233" s="8" t="n"/>
      <c r="AS233" s="8" t="n"/>
      <c r="AT233">
        <f>IFERROR(IF($B233="","",IF(COUNTIF($B$6:$B$305,$B233)&gt;1,"管理番号重複",IF(AND($C233="",OR($D233&lt;&gt;"",$L233&lt;&gt;"",$O233&lt;&gt;"",$R233&lt;&gt;"")),"交付日なしでデータあり",IF(OR(AND($L233&lt;&gt;"",$C233&lt;&gt;"",$L233&lt;$C233),AND($O233&lt;&gt;"",$C233&lt;&gt;"",$O233&lt;$C233),AND($R233&lt;&gt;"",$C233&lt;&gt;"",$R233&lt;$C233)),"交付日前の受領日",IF(OR(AND($L233&lt;&gt;"",$L233&gt;設定!$B$10),AND($O233&lt;&gt;"",$O233&gt;設定!$B$10),AND($R233&lt;&gt;"",$R233&gt;設定!$B$10)),"未来の受領日",IF(AND($AK233&lt;&gt;"",$C233&lt;&gt;"",$AK233&lt;$C233),"交付日前の照合日",IF(AND($AK233="",$AI233&lt;&gt;"","確認済み"),"受領前の照合",IF(AND($AI233="確認済み",$AK233=""),"照合済みで照合日なし",IF(AND($AI233="不備あり",$AR233=""),"不備ありで不備内容なし",IF(AND($L233&lt;&gt;"",$O233&lt;&gt;"",$R233&lt;&gt;"",$AT233="未着対応中"),"全票受領で未着対応中",IF($I233="不明・要確認","ルート不明",IF($J233="","保管場所なし",IF($Z233="","担当者なし",""))))))))))))),"")</f>
        <v/>
      </c>
      <c r="AU233" s="8" t="n"/>
    </row>
    <row r="234">
      <c r="A234" s="4">
        <f>IF($B234="","",ROW()-5)</f>
        <v/>
      </c>
      <c r="B234" s="5" t="n"/>
      <c r="C234" s="6" t="n"/>
      <c r="D234" s="5" t="n"/>
      <c r="E234" s="5" t="n"/>
      <c r="F234" s="5" t="n"/>
      <c r="G234" s="5" t="n"/>
      <c r="H234" s="5" t="n"/>
      <c r="I234" s="5" t="n"/>
      <c r="J234" s="5" t="n"/>
      <c r="K234" s="7">
        <f>IF($C234="","",IF($D234="特別管理",設定!$B$3,設定!$B$2)+$C234)</f>
        <v/>
      </c>
      <c r="L234" s="6" t="n"/>
      <c r="M234" s="7">
        <f>IF($L234="","",EDATE($L234,設定!$B$5*12))</f>
        <v/>
      </c>
      <c r="N234" s="7">
        <f>IF($C234="","",IF($D234="特別管理",設定!$B$3,設定!$B$2)+$C234)</f>
        <v/>
      </c>
      <c r="O234" s="6" t="n"/>
      <c r="P234" s="7">
        <f>IF($O234="","",EDATE($O234,設定!$B$5*12))</f>
        <v/>
      </c>
      <c r="Q234" s="7">
        <f>IF($C234="","",設定!$B$4+$C234)</f>
        <v/>
      </c>
      <c r="R234" s="6" t="n"/>
      <c r="S234" s="7">
        <f>IF($R234="","",EDATE($R234,設定!$B$5*12))</f>
        <v/>
      </c>
      <c r="T234" s="7">
        <f>IF($C234="","",EDATE($C234,設定!$B$5*12))</f>
        <v/>
      </c>
      <c r="U234" s="7">
        <f>IF(COUNT($M234,$P234,$S234,$T234)=0,"",MAX(IF($M234="",0,$M234),IF($P234="",0,$P234),IF($S234="",0,$S234),IF($T234="",0,$T234)))</f>
        <v/>
      </c>
      <c r="V234" s="6" t="n"/>
      <c r="W234" s="5" t="n"/>
      <c r="X234" s="7">
        <f>IF(AND($L234="",$K234&lt;&gt;"",設定!$B$10&gt;$K234),$K234+設定!$B$7,"")</f>
        <v/>
      </c>
      <c r="Y234" s="5" t="n"/>
      <c r="Z234" s="5" t="n"/>
      <c r="AA234" s="5" t="n"/>
      <c r="AB234" s="4">
        <f>IF(AH234=5,"完了",IF(AH234=4,"要確認：区分またはルート未設定",IF(AH234=3,IF(AND(設定!$B$10&gt;$K234,$L234=""),"B2票期限超過",IF(AND(設定!$B$10&gt;$N234,$O234=""),"D票期限超過","E票期限超過")),IF(AH234=2,IF(AND(設定!$B$11&gt;=$K234,$L234=""),"B2票期限間近",IF(AND(設定!$B$11&gt;=$N234,$O234=""),"D票期限間近","E票期限間近")),IF(AH234=1,"E票要確認","確認中")))))</f>
        <v/>
      </c>
      <c r="AC234" s="6" t="n"/>
      <c r="AD234" s="5" t="n"/>
      <c r="AE234" s="4">
        <f>IF($L234&lt;&gt;"","受領",IF($K234="","",IF(設定!$B$10&gt;$K234,"超過",IF(設定!$B$11&gt;=$K234,"間近","OK"))))</f>
        <v/>
      </c>
      <c r="AF234" s="4">
        <f>IF($O234&lt;&gt;"","受領",IF($N234="","",IF(設定!$B$10&gt;$N234,"超過",IF(設定!$B$11&gt;=$N234,"間近","OK"))))</f>
        <v/>
      </c>
      <c r="AG234" s="4">
        <f>IF($R234&lt;&gt;"","受領",IF($Q234="","",IF(設定!$B$10&gt;$Q234,"超過",IF(設定!$B$11&gt;=$Q234,"間近","OK"))))</f>
        <v/>
      </c>
      <c r="AH234" s="4">
        <f>IF($B234="",0,IF(($AA234="全票受領済み")+($L234&lt;&gt;"")*($O234&lt;&gt;"")*($R234&lt;&gt;""),5,IF(($D234="")+($I234="不明・要確認"),4,IF((設定!$B$10&gt;$K234)*($L234="")+(設定!$B$10&gt;$N234)*($O234="")+(設定!$B$10&gt;$Q234)*($R234=""),3,IF((設定!$B$11&gt;=$K234)*($L234="")+(設定!$B$11&gt;=$N234)*($O234="")+(設定!$B$11&gt;=$Q234)*($R234=""),2,IF($Q234="",1,0))))))</f>
        <v/>
      </c>
      <c r="AI234" s="8">
        <f>IFERROR(IF($AK234="","",$AK234+設定!$B$9),"")</f>
        <v/>
      </c>
      <c r="AJ234" s="4" t="n"/>
      <c r="AK234" s="7" t="n"/>
      <c r="AL234" s="4" t="n"/>
      <c r="AM234" s="4" t="n"/>
      <c r="AO234" s="8" t="n"/>
      <c r="AS234" s="8" t="n"/>
      <c r="AT234">
        <f>IFERROR(IF($B234="","",IF(COUNTIF($B$6:$B$305,$B234)&gt;1,"管理番号重複",IF(AND($C234="",OR($D234&lt;&gt;"",$L234&lt;&gt;"",$O234&lt;&gt;"",$R234&lt;&gt;"")),"交付日なしでデータあり",IF(OR(AND($L234&lt;&gt;"",$C234&lt;&gt;"",$L234&lt;$C234),AND($O234&lt;&gt;"",$C234&lt;&gt;"",$O234&lt;$C234),AND($R234&lt;&gt;"",$C234&lt;&gt;"",$R234&lt;$C234)),"交付日前の受領日",IF(OR(AND($L234&lt;&gt;"",$L234&gt;設定!$B$10),AND($O234&lt;&gt;"",$O234&gt;設定!$B$10),AND($R234&lt;&gt;"",$R234&gt;設定!$B$10)),"未来の受領日",IF(AND($AK234&lt;&gt;"",$C234&lt;&gt;"",$AK234&lt;$C234),"交付日前の照合日",IF(AND($AK234="",$AI234&lt;&gt;"","確認済み"),"受領前の照合",IF(AND($AI234="確認済み",$AK234=""),"照合済みで照合日なし",IF(AND($AI234="不備あり",$AR234=""),"不備ありで不備内容なし",IF(AND($L234&lt;&gt;"",$O234&lt;&gt;"",$R234&lt;&gt;"",$AT234="未着対応中"),"全票受領で未着対応中",IF($I234="不明・要確認","ルート不明",IF($J234="","保管場所なし",IF($Z234="","担当者なし",""))))))))))))),"")</f>
        <v/>
      </c>
      <c r="AU234" s="8" t="n"/>
    </row>
    <row r="235">
      <c r="A235" s="4">
        <f>IF($B235="","",ROW()-5)</f>
        <v/>
      </c>
      <c r="B235" s="5" t="n"/>
      <c r="C235" s="6" t="n"/>
      <c r="D235" s="5" t="n"/>
      <c r="E235" s="5" t="n"/>
      <c r="F235" s="5" t="n"/>
      <c r="G235" s="5" t="n"/>
      <c r="H235" s="5" t="n"/>
      <c r="I235" s="5" t="n"/>
      <c r="J235" s="5" t="n"/>
      <c r="K235" s="7">
        <f>IF($C235="","",IF($D235="特別管理",設定!$B$3,設定!$B$2)+$C235)</f>
        <v/>
      </c>
      <c r="L235" s="6" t="n"/>
      <c r="M235" s="7">
        <f>IF($L235="","",EDATE($L235,設定!$B$5*12))</f>
        <v/>
      </c>
      <c r="N235" s="7">
        <f>IF($C235="","",IF($D235="特別管理",設定!$B$3,設定!$B$2)+$C235)</f>
        <v/>
      </c>
      <c r="O235" s="6" t="n"/>
      <c r="P235" s="7">
        <f>IF($O235="","",EDATE($O235,設定!$B$5*12))</f>
        <v/>
      </c>
      <c r="Q235" s="7">
        <f>IF($C235="","",設定!$B$4+$C235)</f>
        <v/>
      </c>
      <c r="R235" s="6" t="n"/>
      <c r="S235" s="7">
        <f>IF($R235="","",EDATE($R235,設定!$B$5*12))</f>
        <v/>
      </c>
      <c r="T235" s="7">
        <f>IF($C235="","",EDATE($C235,設定!$B$5*12))</f>
        <v/>
      </c>
      <c r="U235" s="7">
        <f>IF(COUNT($M235,$P235,$S235,$T235)=0,"",MAX(IF($M235="",0,$M235),IF($P235="",0,$P235),IF($S235="",0,$S235),IF($T235="",0,$T235)))</f>
        <v/>
      </c>
      <c r="V235" s="6" t="n"/>
      <c r="W235" s="5" t="n"/>
      <c r="X235" s="7">
        <f>IF(AND($L235="",$K235&lt;&gt;"",設定!$B$10&gt;$K235),$K235+設定!$B$7,"")</f>
        <v/>
      </c>
      <c r="Y235" s="5" t="n"/>
      <c r="Z235" s="5" t="n"/>
      <c r="AA235" s="5" t="n"/>
      <c r="AB235" s="4">
        <f>IF(AH235=5,"完了",IF(AH235=4,"要確認：区分またはルート未設定",IF(AH235=3,IF(AND(設定!$B$10&gt;$K235,$L235=""),"B2票期限超過",IF(AND(設定!$B$10&gt;$N235,$O235=""),"D票期限超過","E票期限超過")),IF(AH235=2,IF(AND(設定!$B$11&gt;=$K235,$L235=""),"B2票期限間近",IF(AND(設定!$B$11&gt;=$N235,$O235=""),"D票期限間近","E票期限間近")),IF(AH235=1,"E票要確認","確認中")))))</f>
        <v/>
      </c>
      <c r="AC235" s="6" t="n"/>
      <c r="AD235" s="5" t="n"/>
      <c r="AE235" s="4">
        <f>IF($L235&lt;&gt;"","受領",IF($K235="","",IF(設定!$B$10&gt;$K235,"超過",IF(設定!$B$11&gt;=$K235,"間近","OK"))))</f>
        <v/>
      </c>
      <c r="AF235" s="4">
        <f>IF($O235&lt;&gt;"","受領",IF($N235="","",IF(設定!$B$10&gt;$N235,"超過",IF(設定!$B$11&gt;=$N235,"間近","OK"))))</f>
        <v/>
      </c>
      <c r="AG235" s="4">
        <f>IF($R235&lt;&gt;"","受領",IF($Q235="","",IF(設定!$B$10&gt;$Q235,"超過",IF(設定!$B$11&gt;=$Q235,"間近","OK"))))</f>
        <v/>
      </c>
      <c r="AH235" s="4">
        <f>IF($B235="",0,IF(($AA235="全票受領済み")+($L235&lt;&gt;"")*($O235&lt;&gt;"")*($R235&lt;&gt;""),5,IF(($D235="")+($I235="不明・要確認"),4,IF((設定!$B$10&gt;$K235)*($L235="")+(設定!$B$10&gt;$N235)*($O235="")+(設定!$B$10&gt;$Q235)*($R235=""),3,IF((設定!$B$11&gt;=$K235)*($L235="")+(設定!$B$11&gt;=$N235)*($O235="")+(設定!$B$11&gt;=$Q235)*($R235=""),2,IF($Q235="",1,0))))))</f>
        <v/>
      </c>
      <c r="AI235" s="8">
        <f>IFERROR(IF($AK235="","",$AK235+設定!$B$9),"")</f>
        <v/>
      </c>
      <c r="AJ235" s="4" t="n"/>
      <c r="AK235" s="7" t="n"/>
      <c r="AL235" s="4" t="n"/>
      <c r="AM235" s="4" t="n"/>
      <c r="AO235" s="8" t="n"/>
      <c r="AS235" s="8" t="n"/>
      <c r="AT235">
        <f>IFERROR(IF($B235="","",IF(COUNTIF($B$6:$B$305,$B235)&gt;1,"管理番号重複",IF(AND($C235="",OR($D235&lt;&gt;"",$L235&lt;&gt;"",$O235&lt;&gt;"",$R235&lt;&gt;"")),"交付日なしでデータあり",IF(OR(AND($L235&lt;&gt;"",$C235&lt;&gt;"",$L235&lt;$C235),AND($O235&lt;&gt;"",$C235&lt;&gt;"",$O235&lt;$C235),AND($R235&lt;&gt;"",$C235&lt;&gt;"",$R235&lt;$C235)),"交付日前の受領日",IF(OR(AND($L235&lt;&gt;"",$L235&gt;設定!$B$10),AND($O235&lt;&gt;"",$O235&gt;設定!$B$10),AND($R235&lt;&gt;"",$R235&gt;設定!$B$10)),"未来の受領日",IF(AND($AK235&lt;&gt;"",$C235&lt;&gt;"",$AK235&lt;$C235),"交付日前の照合日",IF(AND($AK235="",$AI235&lt;&gt;"","確認済み"),"受領前の照合",IF(AND($AI235="確認済み",$AK235=""),"照合済みで照合日なし",IF(AND($AI235="不備あり",$AR235=""),"不備ありで不備内容なし",IF(AND($L235&lt;&gt;"",$O235&lt;&gt;"",$R235&lt;&gt;"",$AT235="未着対応中"),"全票受領で未着対応中",IF($I235="不明・要確認","ルート不明",IF($J235="","保管場所なし",IF($Z235="","担当者なし",""))))))))))))),"")</f>
        <v/>
      </c>
      <c r="AU235" s="8" t="n"/>
    </row>
    <row r="236">
      <c r="A236" s="4">
        <f>IF($B236="","",ROW()-5)</f>
        <v/>
      </c>
      <c r="B236" s="5" t="n"/>
      <c r="C236" s="6" t="n"/>
      <c r="D236" s="5" t="n"/>
      <c r="E236" s="5" t="n"/>
      <c r="F236" s="5" t="n"/>
      <c r="G236" s="5" t="n"/>
      <c r="H236" s="5" t="n"/>
      <c r="I236" s="5" t="n"/>
      <c r="J236" s="5" t="n"/>
      <c r="K236" s="7">
        <f>IF($C236="","",IF($D236="特別管理",設定!$B$3,設定!$B$2)+$C236)</f>
        <v/>
      </c>
      <c r="L236" s="6" t="n"/>
      <c r="M236" s="7">
        <f>IF($L236="","",EDATE($L236,設定!$B$5*12))</f>
        <v/>
      </c>
      <c r="N236" s="7">
        <f>IF($C236="","",IF($D236="特別管理",設定!$B$3,設定!$B$2)+$C236)</f>
        <v/>
      </c>
      <c r="O236" s="6" t="n"/>
      <c r="P236" s="7">
        <f>IF($O236="","",EDATE($O236,設定!$B$5*12))</f>
        <v/>
      </c>
      <c r="Q236" s="7">
        <f>IF($C236="","",設定!$B$4+$C236)</f>
        <v/>
      </c>
      <c r="R236" s="6" t="n"/>
      <c r="S236" s="7">
        <f>IF($R236="","",EDATE($R236,設定!$B$5*12))</f>
        <v/>
      </c>
      <c r="T236" s="7">
        <f>IF($C236="","",EDATE($C236,設定!$B$5*12))</f>
        <v/>
      </c>
      <c r="U236" s="7">
        <f>IF(COUNT($M236,$P236,$S236,$T236)=0,"",MAX(IF($M236="",0,$M236),IF($P236="",0,$P236),IF($S236="",0,$S236),IF($T236="",0,$T236)))</f>
        <v/>
      </c>
      <c r="V236" s="6" t="n"/>
      <c r="W236" s="5" t="n"/>
      <c r="X236" s="7">
        <f>IF(AND($L236="",$K236&lt;&gt;"",設定!$B$10&gt;$K236),$K236+設定!$B$7,"")</f>
        <v/>
      </c>
      <c r="Y236" s="5" t="n"/>
      <c r="Z236" s="5" t="n"/>
      <c r="AA236" s="5" t="n"/>
      <c r="AB236" s="4">
        <f>IF(AH236=5,"完了",IF(AH236=4,"要確認：区分またはルート未設定",IF(AH236=3,IF(AND(設定!$B$10&gt;$K236,$L236=""),"B2票期限超過",IF(AND(設定!$B$10&gt;$N236,$O236=""),"D票期限超過","E票期限超過")),IF(AH236=2,IF(AND(設定!$B$11&gt;=$K236,$L236=""),"B2票期限間近",IF(AND(設定!$B$11&gt;=$N236,$O236=""),"D票期限間近","E票期限間近")),IF(AH236=1,"E票要確認","確認中")))))</f>
        <v/>
      </c>
      <c r="AC236" s="6" t="n"/>
      <c r="AD236" s="5" t="n"/>
      <c r="AE236" s="4">
        <f>IF($L236&lt;&gt;"","受領",IF($K236="","",IF(設定!$B$10&gt;$K236,"超過",IF(設定!$B$11&gt;=$K236,"間近","OK"))))</f>
        <v/>
      </c>
      <c r="AF236" s="4">
        <f>IF($O236&lt;&gt;"","受領",IF($N236="","",IF(設定!$B$10&gt;$N236,"超過",IF(設定!$B$11&gt;=$N236,"間近","OK"))))</f>
        <v/>
      </c>
      <c r="AG236" s="4">
        <f>IF($R236&lt;&gt;"","受領",IF($Q236="","",IF(設定!$B$10&gt;$Q236,"超過",IF(設定!$B$11&gt;=$Q236,"間近","OK"))))</f>
        <v/>
      </c>
      <c r="AH236" s="4">
        <f>IF($B236="",0,IF(($AA236="全票受領済み")+($L236&lt;&gt;"")*($O236&lt;&gt;"")*($R236&lt;&gt;""),5,IF(($D236="")+($I236="不明・要確認"),4,IF((設定!$B$10&gt;$K236)*($L236="")+(設定!$B$10&gt;$N236)*($O236="")+(設定!$B$10&gt;$Q236)*($R236=""),3,IF((設定!$B$11&gt;=$K236)*($L236="")+(設定!$B$11&gt;=$N236)*($O236="")+(設定!$B$11&gt;=$Q236)*($R236=""),2,IF($Q236="",1,0))))))</f>
        <v/>
      </c>
      <c r="AI236" s="8">
        <f>IFERROR(IF($AK236="","",$AK236+設定!$B$9),"")</f>
        <v/>
      </c>
      <c r="AJ236" s="4" t="n"/>
      <c r="AK236" s="7" t="n"/>
      <c r="AL236" s="4" t="n"/>
      <c r="AM236" s="4" t="n"/>
      <c r="AO236" s="8" t="n"/>
      <c r="AS236" s="8" t="n"/>
      <c r="AT236">
        <f>IFERROR(IF($B236="","",IF(COUNTIF($B$6:$B$305,$B236)&gt;1,"管理番号重複",IF(AND($C236="",OR($D236&lt;&gt;"",$L236&lt;&gt;"",$O236&lt;&gt;"",$R236&lt;&gt;"")),"交付日なしでデータあり",IF(OR(AND($L236&lt;&gt;"",$C236&lt;&gt;"",$L236&lt;$C236),AND($O236&lt;&gt;"",$C236&lt;&gt;"",$O236&lt;$C236),AND($R236&lt;&gt;"",$C236&lt;&gt;"",$R236&lt;$C236)),"交付日前の受領日",IF(OR(AND($L236&lt;&gt;"",$L236&gt;設定!$B$10),AND($O236&lt;&gt;"",$O236&gt;設定!$B$10),AND($R236&lt;&gt;"",$R236&gt;設定!$B$10)),"未来の受領日",IF(AND($AK236&lt;&gt;"",$C236&lt;&gt;"",$AK236&lt;$C236),"交付日前の照合日",IF(AND($AK236="",$AI236&lt;&gt;"","確認済み"),"受領前の照合",IF(AND($AI236="確認済み",$AK236=""),"照合済みで照合日なし",IF(AND($AI236="不備あり",$AR236=""),"不備ありで不備内容なし",IF(AND($L236&lt;&gt;"",$O236&lt;&gt;"",$R236&lt;&gt;"",$AT236="未着対応中"),"全票受領で未着対応中",IF($I236="不明・要確認","ルート不明",IF($J236="","保管場所なし",IF($Z236="","担当者なし",""))))))))))))),"")</f>
        <v/>
      </c>
      <c r="AU236" s="8" t="n"/>
    </row>
    <row r="237">
      <c r="A237" s="4">
        <f>IF($B237="","",ROW()-5)</f>
        <v/>
      </c>
      <c r="B237" s="5" t="n"/>
      <c r="C237" s="6" t="n"/>
      <c r="D237" s="5" t="n"/>
      <c r="E237" s="5" t="n"/>
      <c r="F237" s="5" t="n"/>
      <c r="G237" s="5" t="n"/>
      <c r="H237" s="5" t="n"/>
      <c r="I237" s="5" t="n"/>
      <c r="J237" s="5" t="n"/>
      <c r="K237" s="7">
        <f>IF($C237="","",IF($D237="特別管理",設定!$B$3,設定!$B$2)+$C237)</f>
        <v/>
      </c>
      <c r="L237" s="6" t="n"/>
      <c r="M237" s="7">
        <f>IF($L237="","",EDATE($L237,設定!$B$5*12))</f>
        <v/>
      </c>
      <c r="N237" s="7">
        <f>IF($C237="","",IF($D237="特別管理",設定!$B$3,設定!$B$2)+$C237)</f>
        <v/>
      </c>
      <c r="O237" s="6" t="n"/>
      <c r="P237" s="7">
        <f>IF($O237="","",EDATE($O237,設定!$B$5*12))</f>
        <v/>
      </c>
      <c r="Q237" s="7">
        <f>IF($C237="","",設定!$B$4+$C237)</f>
        <v/>
      </c>
      <c r="R237" s="6" t="n"/>
      <c r="S237" s="7">
        <f>IF($R237="","",EDATE($R237,設定!$B$5*12))</f>
        <v/>
      </c>
      <c r="T237" s="7">
        <f>IF($C237="","",EDATE($C237,設定!$B$5*12))</f>
        <v/>
      </c>
      <c r="U237" s="7">
        <f>IF(COUNT($M237,$P237,$S237,$T237)=0,"",MAX(IF($M237="",0,$M237),IF($P237="",0,$P237),IF($S237="",0,$S237),IF($T237="",0,$T237)))</f>
        <v/>
      </c>
      <c r="V237" s="6" t="n"/>
      <c r="W237" s="5" t="n"/>
      <c r="X237" s="7">
        <f>IF(AND($L237="",$K237&lt;&gt;"",設定!$B$10&gt;$K237),$K237+設定!$B$7,"")</f>
        <v/>
      </c>
      <c r="Y237" s="5" t="n"/>
      <c r="Z237" s="5" t="n"/>
      <c r="AA237" s="5" t="n"/>
      <c r="AB237" s="4">
        <f>IF(AH237=5,"完了",IF(AH237=4,"要確認：区分またはルート未設定",IF(AH237=3,IF(AND(設定!$B$10&gt;$K237,$L237=""),"B2票期限超過",IF(AND(設定!$B$10&gt;$N237,$O237=""),"D票期限超過","E票期限超過")),IF(AH237=2,IF(AND(設定!$B$11&gt;=$K237,$L237=""),"B2票期限間近",IF(AND(設定!$B$11&gt;=$N237,$O237=""),"D票期限間近","E票期限間近")),IF(AH237=1,"E票要確認","確認中")))))</f>
        <v/>
      </c>
      <c r="AC237" s="6" t="n"/>
      <c r="AD237" s="5" t="n"/>
      <c r="AE237" s="4">
        <f>IF($L237&lt;&gt;"","受領",IF($K237="","",IF(設定!$B$10&gt;$K237,"超過",IF(設定!$B$11&gt;=$K237,"間近","OK"))))</f>
        <v/>
      </c>
      <c r="AF237" s="4">
        <f>IF($O237&lt;&gt;"","受領",IF($N237="","",IF(設定!$B$10&gt;$N237,"超過",IF(設定!$B$11&gt;=$N237,"間近","OK"))))</f>
        <v/>
      </c>
      <c r="AG237" s="4">
        <f>IF($R237&lt;&gt;"","受領",IF($Q237="","",IF(設定!$B$10&gt;$Q237,"超過",IF(設定!$B$11&gt;=$Q237,"間近","OK"))))</f>
        <v/>
      </c>
      <c r="AH237" s="4">
        <f>IF($B237="",0,IF(($AA237="全票受領済み")+($L237&lt;&gt;"")*($O237&lt;&gt;"")*($R237&lt;&gt;""),5,IF(($D237="")+($I237="不明・要確認"),4,IF((設定!$B$10&gt;$K237)*($L237="")+(設定!$B$10&gt;$N237)*($O237="")+(設定!$B$10&gt;$Q237)*($R237=""),3,IF((設定!$B$11&gt;=$K237)*($L237="")+(設定!$B$11&gt;=$N237)*($O237="")+(設定!$B$11&gt;=$Q237)*($R237=""),2,IF($Q237="",1,0))))))</f>
        <v/>
      </c>
      <c r="AI237" s="8">
        <f>IFERROR(IF($AK237="","",$AK237+設定!$B$9),"")</f>
        <v/>
      </c>
      <c r="AJ237" s="4" t="n"/>
      <c r="AK237" s="7" t="n"/>
      <c r="AL237" s="4" t="n"/>
      <c r="AM237" s="4" t="n"/>
      <c r="AO237" s="8" t="n"/>
      <c r="AS237" s="8" t="n"/>
      <c r="AT237">
        <f>IFERROR(IF($B237="","",IF(COUNTIF($B$6:$B$305,$B237)&gt;1,"管理番号重複",IF(AND($C237="",OR($D237&lt;&gt;"",$L237&lt;&gt;"",$O237&lt;&gt;"",$R237&lt;&gt;"")),"交付日なしでデータあり",IF(OR(AND($L237&lt;&gt;"",$C237&lt;&gt;"",$L237&lt;$C237),AND($O237&lt;&gt;"",$C237&lt;&gt;"",$O237&lt;$C237),AND($R237&lt;&gt;"",$C237&lt;&gt;"",$R237&lt;$C237)),"交付日前の受領日",IF(OR(AND($L237&lt;&gt;"",$L237&gt;設定!$B$10),AND($O237&lt;&gt;"",$O237&gt;設定!$B$10),AND($R237&lt;&gt;"",$R237&gt;設定!$B$10)),"未来の受領日",IF(AND($AK237&lt;&gt;"",$C237&lt;&gt;"",$AK237&lt;$C237),"交付日前の照合日",IF(AND($AK237="",$AI237&lt;&gt;"","確認済み"),"受領前の照合",IF(AND($AI237="確認済み",$AK237=""),"照合済みで照合日なし",IF(AND($AI237="不備あり",$AR237=""),"不備ありで不備内容なし",IF(AND($L237&lt;&gt;"",$O237&lt;&gt;"",$R237&lt;&gt;"",$AT237="未着対応中"),"全票受領で未着対応中",IF($I237="不明・要確認","ルート不明",IF($J237="","保管場所なし",IF($Z237="","担当者なし",""))))))))))))),"")</f>
        <v/>
      </c>
      <c r="AU237" s="8" t="n"/>
    </row>
    <row r="238">
      <c r="A238" s="4">
        <f>IF($B238="","",ROW()-5)</f>
        <v/>
      </c>
      <c r="B238" s="5" t="n"/>
      <c r="C238" s="6" t="n"/>
      <c r="D238" s="5" t="n"/>
      <c r="E238" s="5" t="n"/>
      <c r="F238" s="5" t="n"/>
      <c r="G238" s="5" t="n"/>
      <c r="H238" s="5" t="n"/>
      <c r="I238" s="5" t="n"/>
      <c r="J238" s="5" t="n"/>
      <c r="K238" s="7">
        <f>IF($C238="","",IF($D238="特別管理",設定!$B$3,設定!$B$2)+$C238)</f>
        <v/>
      </c>
      <c r="L238" s="6" t="n"/>
      <c r="M238" s="7">
        <f>IF($L238="","",EDATE($L238,設定!$B$5*12))</f>
        <v/>
      </c>
      <c r="N238" s="7">
        <f>IF($C238="","",IF($D238="特別管理",設定!$B$3,設定!$B$2)+$C238)</f>
        <v/>
      </c>
      <c r="O238" s="6" t="n"/>
      <c r="P238" s="7">
        <f>IF($O238="","",EDATE($O238,設定!$B$5*12))</f>
        <v/>
      </c>
      <c r="Q238" s="7">
        <f>IF($C238="","",設定!$B$4+$C238)</f>
        <v/>
      </c>
      <c r="R238" s="6" t="n"/>
      <c r="S238" s="7">
        <f>IF($R238="","",EDATE($R238,設定!$B$5*12))</f>
        <v/>
      </c>
      <c r="T238" s="7">
        <f>IF($C238="","",EDATE($C238,設定!$B$5*12))</f>
        <v/>
      </c>
      <c r="U238" s="7">
        <f>IF(COUNT($M238,$P238,$S238,$T238)=0,"",MAX(IF($M238="",0,$M238),IF($P238="",0,$P238),IF($S238="",0,$S238),IF($T238="",0,$T238)))</f>
        <v/>
      </c>
      <c r="V238" s="6" t="n"/>
      <c r="W238" s="5" t="n"/>
      <c r="X238" s="7">
        <f>IF(AND($L238="",$K238&lt;&gt;"",設定!$B$10&gt;$K238),$K238+設定!$B$7,"")</f>
        <v/>
      </c>
      <c r="Y238" s="5" t="n"/>
      <c r="Z238" s="5" t="n"/>
      <c r="AA238" s="5" t="n"/>
      <c r="AB238" s="4">
        <f>IF(AH238=5,"完了",IF(AH238=4,"要確認：区分またはルート未設定",IF(AH238=3,IF(AND(設定!$B$10&gt;$K238,$L238=""),"B2票期限超過",IF(AND(設定!$B$10&gt;$N238,$O238=""),"D票期限超過","E票期限超過")),IF(AH238=2,IF(AND(設定!$B$11&gt;=$K238,$L238=""),"B2票期限間近",IF(AND(設定!$B$11&gt;=$N238,$O238=""),"D票期限間近","E票期限間近")),IF(AH238=1,"E票要確認","確認中")))))</f>
        <v/>
      </c>
      <c r="AC238" s="6" t="n"/>
      <c r="AD238" s="5" t="n"/>
      <c r="AE238" s="4">
        <f>IF($L238&lt;&gt;"","受領",IF($K238="","",IF(設定!$B$10&gt;$K238,"超過",IF(設定!$B$11&gt;=$K238,"間近","OK"))))</f>
        <v/>
      </c>
      <c r="AF238" s="4">
        <f>IF($O238&lt;&gt;"","受領",IF($N238="","",IF(設定!$B$10&gt;$N238,"超過",IF(設定!$B$11&gt;=$N238,"間近","OK"))))</f>
        <v/>
      </c>
      <c r="AG238" s="4">
        <f>IF($R238&lt;&gt;"","受領",IF($Q238="","",IF(設定!$B$10&gt;$Q238,"超過",IF(設定!$B$11&gt;=$Q238,"間近","OK"))))</f>
        <v/>
      </c>
      <c r="AH238" s="4">
        <f>IF($B238="",0,IF(($AA238="全票受領済み")+($L238&lt;&gt;"")*($O238&lt;&gt;"")*($R238&lt;&gt;""),5,IF(($D238="")+($I238="不明・要確認"),4,IF((設定!$B$10&gt;$K238)*($L238="")+(設定!$B$10&gt;$N238)*($O238="")+(設定!$B$10&gt;$Q238)*($R238=""),3,IF((設定!$B$11&gt;=$K238)*($L238="")+(設定!$B$11&gt;=$N238)*($O238="")+(設定!$B$11&gt;=$Q238)*($R238=""),2,IF($Q238="",1,0))))))</f>
        <v/>
      </c>
      <c r="AI238" s="8">
        <f>IFERROR(IF($AK238="","",$AK238+設定!$B$9),"")</f>
        <v/>
      </c>
      <c r="AJ238" s="4" t="n"/>
      <c r="AK238" s="7" t="n"/>
      <c r="AL238" s="4" t="n"/>
      <c r="AM238" s="4" t="n"/>
      <c r="AO238" s="8" t="n"/>
      <c r="AS238" s="8" t="n"/>
      <c r="AT238">
        <f>IFERROR(IF($B238="","",IF(COUNTIF($B$6:$B$305,$B238)&gt;1,"管理番号重複",IF(AND($C238="",OR($D238&lt;&gt;"",$L238&lt;&gt;"",$O238&lt;&gt;"",$R238&lt;&gt;"")),"交付日なしでデータあり",IF(OR(AND($L238&lt;&gt;"",$C238&lt;&gt;"",$L238&lt;$C238),AND($O238&lt;&gt;"",$C238&lt;&gt;"",$O238&lt;$C238),AND($R238&lt;&gt;"",$C238&lt;&gt;"",$R238&lt;$C238)),"交付日前の受領日",IF(OR(AND($L238&lt;&gt;"",$L238&gt;設定!$B$10),AND($O238&lt;&gt;"",$O238&gt;設定!$B$10),AND($R238&lt;&gt;"",$R238&gt;設定!$B$10)),"未来の受領日",IF(AND($AK238&lt;&gt;"",$C238&lt;&gt;"",$AK238&lt;$C238),"交付日前の照合日",IF(AND($AK238="",$AI238&lt;&gt;"","確認済み"),"受領前の照合",IF(AND($AI238="確認済み",$AK238=""),"照合済みで照合日なし",IF(AND($AI238="不備あり",$AR238=""),"不備ありで不備内容なし",IF(AND($L238&lt;&gt;"",$O238&lt;&gt;"",$R238&lt;&gt;"",$AT238="未着対応中"),"全票受領で未着対応中",IF($I238="不明・要確認","ルート不明",IF($J238="","保管場所なし",IF($Z238="","担当者なし",""))))))))))))),"")</f>
        <v/>
      </c>
      <c r="AU238" s="8" t="n"/>
    </row>
    <row r="239">
      <c r="A239" s="4">
        <f>IF($B239="","",ROW()-5)</f>
        <v/>
      </c>
      <c r="B239" s="5" t="n"/>
      <c r="C239" s="6" t="n"/>
      <c r="D239" s="5" t="n"/>
      <c r="E239" s="5" t="n"/>
      <c r="F239" s="5" t="n"/>
      <c r="G239" s="5" t="n"/>
      <c r="H239" s="5" t="n"/>
      <c r="I239" s="5" t="n"/>
      <c r="J239" s="5" t="n"/>
      <c r="K239" s="7">
        <f>IF($C239="","",IF($D239="特別管理",設定!$B$3,設定!$B$2)+$C239)</f>
        <v/>
      </c>
      <c r="L239" s="6" t="n"/>
      <c r="M239" s="7">
        <f>IF($L239="","",EDATE($L239,設定!$B$5*12))</f>
        <v/>
      </c>
      <c r="N239" s="7">
        <f>IF($C239="","",IF($D239="特別管理",設定!$B$3,設定!$B$2)+$C239)</f>
        <v/>
      </c>
      <c r="O239" s="6" t="n"/>
      <c r="P239" s="7">
        <f>IF($O239="","",EDATE($O239,設定!$B$5*12))</f>
        <v/>
      </c>
      <c r="Q239" s="7">
        <f>IF($C239="","",設定!$B$4+$C239)</f>
        <v/>
      </c>
      <c r="R239" s="6" t="n"/>
      <c r="S239" s="7">
        <f>IF($R239="","",EDATE($R239,設定!$B$5*12))</f>
        <v/>
      </c>
      <c r="T239" s="7">
        <f>IF($C239="","",EDATE($C239,設定!$B$5*12))</f>
        <v/>
      </c>
      <c r="U239" s="7">
        <f>IF(COUNT($M239,$P239,$S239,$T239)=0,"",MAX(IF($M239="",0,$M239),IF($P239="",0,$P239),IF($S239="",0,$S239),IF($T239="",0,$T239)))</f>
        <v/>
      </c>
      <c r="V239" s="6" t="n"/>
      <c r="W239" s="5" t="n"/>
      <c r="X239" s="7">
        <f>IF(AND($L239="",$K239&lt;&gt;"",設定!$B$10&gt;$K239),$K239+設定!$B$7,"")</f>
        <v/>
      </c>
      <c r="Y239" s="5" t="n"/>
      <c r="Z239" s="5" t="n"/>
      <c r="AA239" s="5" t="n"/>
      <c r="AB239" s="4">
        <f>IF(AH239=5,"完了",IF(AH239=4,"要確認：区分またはルート未設定",IF(AH239=3,IF(AND(設定!$B$10&gt;$K239,$L239=""),"B2票期限超過",IF(AND(設定!$B$10&gt;$N239,$O239=""),"D票期限超過","E票期限超過")),IF(AH239=2,IF(AND(設定!$B$11&gt;=$K239,$L239=""),"B2票期限間近",IF(AND(設定!$B$11&gt;=$N239,$O239=""),"D票期限間近","E票期限間近")),IF(AH239=1,"E票要確認","確認中")))))</f>
        <v/>
      </c>
      <c r="AC239" s="6" t="n"/>
      <c r="AD239" s="5" t="n"/>
      <c r="AE239" s="4">
        <f>IF($L239&lt;&gt;"","受領",IF($K239="","",IF(設定!$B$10&gt;$K239,"超過",IF(設定!$B$11&gt;=$K239,"間近","OK"))))</f>
        <v/>
      </c>
      <c r="AF239" s="4">
        <f>IF($O239&lt;&gt;"","受領",IF($N239="","",IF(設定!$B$10&gt;$N239,"超過",IF(設定!$B$11&gt;=$N239,"間近","OK"))))</f>
        <v/>
      </c>
      <c r="AG239" s="4">
        <f>IF($R239&lt;&gt;"","受領",IF($Q239="","",IF(設定!$B$10&gt;$Q239,"超過",IF(設定!$B$11&gt;=$Q239,"間近","OK"))))</f>
        <v/>
      </c>
      <c r="AH239" s="4">
        <f>IF($B239="",0,IF(($AA239="全票受領済み")+($L239&lt;&gt;"")*($O239&lt;&gt;"")*($R239&lt;&gt;""),5,IF(($D239="")+($I239="不明・要確認"),4,IF((設定!$B$10&gt;$K239)*($L239="")+(設定!$B$10&gt;$N239)*($O239="")+(設定!$B$10&gt;$Q239)*($R239=""),3,IF((設定!$B$11&gt;=$K239)*($L239="")+(設定!$B$11&gt;=$N239)*($O239="")+(設定!$B$11&gt;=$Q239)*($R239=""),2,IF($Q239="",1,0))))))</f>
        <v/>
      </c>
      <c r="AI239" s="8">
        <f>IFERROR(IF($AK239="","",$AK239+設定!$B$9),"")</f>
        <v/>
      </c>
      <c r="AJ239" s="4" t="n"/>
      <c r="AK239" s="7" t="n"/>
      <c r="AL239" s="4" t="n"/>
      <c r="AM239" s="4" t="n"/>
      <c r="AO239" s="8" t="n"/>
      <c r="AS239" s="8" t="n"/>
      <c r="AT239">
        <f>IFERROR(IF($B239="","",IF(COUNTIF($B$6:$B$305,$B239)&gt;1,"管理番号重複",IF(AND($C239="",OR($D239&lt;&gt;"",$L239&lt;&gt;"",$O239&lt;&gt;"",$R239&lt;&gt;"")),"交付日なしでデータあり",IF(OR(AND($L239&lt;&gt;"",$C239&lt;&gt;"",$L239&lt;$C239),AND($O239&lt;&gt;"",$C239&lt;&gt;"",$O239&lt;$C239),AND($R239&lt;&gt;"",$C239&lt;&gt;"",$R239&lt;$C239)),"交付日前の受領日",IF(OR(AND($L239&lt;&gt;"",$L239&gt;設定!$B$10),AND($O239&lt;&gt;"",$O239&gt;設定!$B$10),AND($R239&lt;&gt;"",$R239&gt;設定!$B$10)),"未来の受領日",IF(AND($AK239&lt;&gt;"",$C239&lt;&gt;"",$AK239&lt;$C239),"交付日前の照合日",IF(AND($AK239="",$AI239&lt;&gt;"","確認済み"),"受領前の照合",IF(AND($AI239="確認済み",$AK239=""),"照合済みで照合日なし",IF(AND($AI239="不備あり",$AR239=""),"不備ありで不備内容なし",IF(AND($L239&lt;&gt;"",$O239&lt;&gt;"",$R239&lt;&gt;"",$AT239="未着対応中"),"全票受領で未着対応中",IF($I239="不明・要確認","ルート不明",IF($J239="","保管場所なし",IF($Z239="","担当者なし",""))))))))))))),"")</f>
        <v/>
      </c>
      <c r="AU239" s="8" t="n"/>
    </row>
    <row r="240">
      <c r="A240" s="4">
        <f>IF($B240="","",ROW()-5)</f>
        <v/>
      </c>
      <c r="B240" s="5" t="n"/>
      <c r="C240" s="6" t="n"/>
      <c r="D240" s="5" t="n"/>
      <c r="E240" s="5" t="n"/>
      <c r="F240" s="5" t="n"/>
      <c r="G240" s="5" t="n"/>
      <c r="H240" s="5" t="n"/>
      <c r="I240" s="5" t="n"/>
      <c r="J240" s="5" t="n"/>
      <c r="K240" s="7">
        <f>IF($C240="","",IF($D240="特別管理",設定!$B$3,設定!$B$2)+$C240)</f>
        <v/>
      </c>
      <c r="L240" s="6" t="n"/>
      <c r="M240" s="7">
        <f>IF($L240="","",EDATE($L240,設定!$B$5*12))</f>
        <v/>
      </c>
      <c r="N240" s="7">
        <f>IF($C240="","",IF($D240="特別管理",設定!$B$3,設定!$B$2)+$C240)</f>
        <v/>
      </c>
      <c r="O240" s="6" t="n"/>
      <c r="P240" s="7">
        <f>IF($O240="","",EDATE($O240,設定!$B$5*12))</f>
        <v/>
      </c>
      <c r="Q240" s="7">
        <f>IF($C240="","",設定!$B$4+$C240)</f>
        <v/>
      </c>
      <c r="R240" s="6" t="n"/>
      <c r="S240" s="7">
        <f>IF($R240="","",EDATE($R240,設定!$B$5*12))</f>
        <v/>
      </c>
      <c r="T240" s="7">
        <f>IF($C240="","",EDATE($C240,設定!$B$5*12))</f>
        <v/>
      </c>
      <c r="U240" s="7">
        <f>IF(COUNT($M240,$P240,$S240,$T240)=0,"",MAX(IF($M240="",0,$M240),IF($P240="",0,$P240),IF($S240="",0,$S240),IF($T240="",0,$T240)))</f>
        <v/>
      </c>
      <c r="V240" s="6" t="n"/>
      <c r="W240" s="5" t="n"/>
      <c r="X240" s="7">
        <f>IF(AND($L240="",$K240&lt;&gt;"",設定!$B$10&gt;$K240),$K240+設定!$B$7,"")</f>
        <v/>
      </c>
      <c r="Y240" s="5" t="n"/>
      <c r="Z240" s="5" t="n"/>
      <c r="AA240" s="5" t="n"/>
      <c r="AB240" s="4">
        <f>IF(AH240=5,"完了",IF(AH240=4,"要確認：区分またはルート未設定",IF(AH240=3,IF(AND(設定!$B$10&gt;$K240,$L240=""),"B2票期限超過",IF(AND(設定!$B$10&gt;$N240,$O240=""),"D票期限超過","E票期限超過")),IF(AH240=2,IF(AND(設定!$B$11&gt;=$K240,$L240=""),"B2票期限間近",IF(AND(設定!$B$11&gt;=$N240,$O240=""),"D票期限間近","E票期限間近")),IF(AH240=1,"E票要確認","確認中")))))</f>
        <v/>
      </c>
      <c r="AC240" s="6" t="n"/>
      <c r="AD240" s="5" t="n"/>
      <c r="AE240" s="4">
        <f>IF($L240&lt;&gt;"","受領",IF($K240="","",IF(設定!$B$10&gt;$K240,"超過",IF(設定!$B$11&gt;=$K240,"間近","OK"))))</f>
        <v/>
      </c>
      <c r="AF240" s="4">
        <f>IF($O240&lt;&gt;"","受領",IF($N240="","",IF(設定!$B$10&gt;$N240,"超過",IF(設定!$B$11&gt;=$N240,"間近","OK"))))</f>
        <v/>
      </c>
      <c r="AG240" s="4">
        <f>IF($R240&lt;&gt;"","受領",IF($Q240="","",IF(設定!$B$10&gt;$Q240,"超過",IF(設定!$B$11&gt;=$Q240,"間近","OK"))))</f>
        <v/>
      </c>
      <c r="AH240" s="4">
        <f>IF($B240="",0,IF(($AA240="全票受領済み")+($L240&lt;&gt;"")*($O240&lt;&gt;"")*($R240&lt;&gt;""),5,IF(($D240="")+($I240="不明・要確認"),4,IF((設定!$B$10&gt;$K240)*($L240="")+(設定!$B$10&gt;$N240)*($O240="")+(設定!$B$10&gt;$Q240)*($R240=""),3,IF((設定!$B$11&gt;=$K240)*($L240="")+(設定!$B$11&gt;=$N240)*($O240="")+(設定!$B$11&gt;=$Q240)*($R240=""),2,IF($Q240="",1,0))))))</f>
        <v/>
      </c>
      <c r="AI240" s="8">
        <f>IFERROR(IF($AK240="","",$AK240+設定!$B$9),"")</f>
        <v/>
      </c>
      <c r="AJ240" s="4" t="n"/>
      <c r="AK240" s="7" t="n"/>
      <c r="AL240" s="4" t="n"/>
      <c r="AM240" s="4" t="n"/>
      <c r="AO240" s="8" t="n"/>
      <c r="AS240" s="8" t="n"/>
      <c r="AT240">
        <f>IFERROR(IF($B240="","",IF(COUNTIF($B$6:$B$305,$B240)&gt;1,"管理番号重複",IF(AND($C240="",OR($D240&lt;&gt;"",$L240&lt;&gt;"",$O240&lt;&gt;"",$R240&lt;&gt;"")),"交付日なしでデータあり",IF(OR(AND($L240&lt;&gt;"",$C240&lt;&gt;"",$L240&lt;$C240),AND($O240&lt;&gt;"",$C240&lt;&gt;"",$O240&lt;$C240),AND($R240&lt;&gt;"",$C240&lt;&gt;"",$R240&lt;$C240)),"交付日前の受領日",IF(OR(AND($L240&lt;&gt;"",$L240&gt;設定!$B$10),AND($O240&lt;&gt;"",$O240&gt;設定!$B$10),AND($R240&lt;&gt;"",$R240&gt;設定!$B$10)),"未来の受領日",IF(AND($AK240&lt;&gt;"",$C240&lt;&gt;"",$AK240&lt;$C240),"交付日前の照合日",IF(AND($AK240="",$AI240&lt;&gt;"","確認済み"),"受領前の照合",IF(AND($AI240="確認済み",$AK240=""),"照合済みで照合日なし",IF(AND($AI240="不備あり",$AR240=""),"不備ありで不備内容なし",IF(AND($L240&lt;&gt;"",$O240&lt;&gt;"",$R240&lt;&gt;"",$AT240="未着対応中"),"全票受領で未着対応中",IF($I240="不明・要確認","ルート不明",IF($J240="","保管場所なし",IF($Z240="","担当者なし",""))))))))))))),"")</f>
        <v/>
      </c>
      <c r="AU240" s="8" t="n"/>
    </row>
    <row r="241">
      <c r="A241" s="4">
        <f>IF($B241="","",ROW()-5)</f>
        <v/>
      </c>
      <c r="B241" s="5" t="n"/>
      <c r="C241" s="6" t="n"/>
      <c r="D241" s="5" t="n"/>
      <c r="E241" s="5" t="n"/>
      <c r="F241" s="5" t="n"/>
      <c r="G241" s="5" t="n"/>
      <c r="H241" s="5" t="n"/>
      <c r="I241" s="5" t="n"/>
      <c r="J241" s="5" t="n"/>
      <c r="K241" s="7">
        <f>IF($C241="","",IF($D241="特別管理",設定!$B$3,設定!$B$2)+$C241)</f>
        <v/>
      </c>
      <c r="L241" s="6" t="n"/>
      <c r="M241" s="7">
        <f>IF($L241="","",EDATE($L241,設定!$B$5*12))</f>
        <v/>
      </c>
      <c r="N241" s="7">
        <f>IF($C241="","",IF($D241="特別管理",設定!$B$3,設定!$B$2)+$C241)</f>
        <v/>
      </c>
      <c r="O241" s="6" t="n"/>
      <c r="P241" s="7">
        <f>IF($O241="","",EDATE($O241,設定!$B$5*12))</f>
        <v/>
      </c>
      <c r="Q241" s="7">
        <f>IF($C241="","",設定!$B$4+$C241)</f>
        <v/>
      </c>
      <c r="R241" s="6" t="n"/>
      <c r="S241" s="7">
        <f>IF($R241="","",EDATE($R241,設定!$B$5*12))</f>
        <v/>
      </c>
      <c r="T241" s="7">
        <f>IF($C241="","",EDATE($C241,設定!$B$5*12))</f>
        <v/>
      </c>
      <c r="U241" s="7">
        <f>IF(COUNT($M241,$P241,$S241,$T241)=0,"",MAX(IF($M241="",0,$M241),IF($P241="",0,$P241),IF($S241="",0,$S241),IF($T241="",0,$T241)))</f>
        <v/>
      </c>
      <c r="V241" s="6" t="n"/>
      <c r="W241" s="5" t="n"/>
      <c r="X241" s="7">
        <f>IF(AND($L241="",$K241&lt;&gt;"",設定!$B$10&gt;$K241),$K241+設定!$B$7,"")</f>
        <v/>
      </c>
      <c r="Y241" s="5" t="n"/>
      <c r="Z241" s="5" t="n"/>
      <c r="AA241" s="5" t="n"/>
      <c r="AB241" s="4">
        <f>IF(AH241=5,"完了",IF(AH241=4,"要確認：区分またはルート未設定",IF(AH241=3,IF(AND(設定!$B$10&gt;$K241,$L241=""),"B2票期限超過",IF(AND(設定!$B$10&gt;$N241,$O241=""),"D票期限超過","E票期限超過")),IF(AH241=2,IF(AND(設定!$B$11&gt;=$K241,$L241=""),"B2票期限間近",IF(AND(設定!$B$11&gt;=$N241,$O241=""),"D票期限間近","E票期限間近")),IF(AH241=1,"E票要確認","確認中")))))</f>
        <v/>
      </c>
      <c r="AC241" s="6" t="n"/>
      <c r="AD241" s="5" t="n"/>
      <c r="AE241" s="4">
        <f>IF($L241&lt;&gt;"","受領",IF($K241="","",IF(設定!$B$10&gt;$K241,"超過",IF(設定!$B$11&gt;=$K241,"間近","OK"))))</f>
        <v/>
      </c>
      <c r="AF241" s="4">
        <f>IF($O241&lt;&gt;"","受領",IF($N241="","",IF(設定!$B$10&gt;$N241,"超過",IF(設定!$B$11&gt;=$N241,"間近","OK"))))</f>
        <v/>
      </c>
      <c r="AG241" s="4">
        <f>IF($R241&lt;&gt;"","受領",IF($Q241="","",IF(設定!$B$10&gt;$Q241,"超過",IF(設定!$B$11&gt;=$Q241,"間近","OK"))))</f>
        <v/>
      </c>
      <c r="AH241" s="4">
        <f>IF($B241="",0,IF(($AA241="全票受領済み")+($L241&lt;&gt;"")*($O241&lt;&gt;"")*($R241&lt;&gt;""),5,IF(($D241="")+($I241="不明・要確認"),4,IF((設定!$B$10&gt;$K241)*($L241="")+(設定!$B$10&gt;$N241)*($O241="")+(設定!$B$10&gt;$Q241)*($R241=""),3,IF((設定!$B$11&gt;=$K241)*($L241="")+(設定!$B$11&gt;=$N241)*($O241="")+(設定!$B$11&gt;=$Q241)*($R241=""),2,IF($Q241="",1,0))))))</f>
        <v/>
      </c>
      <c r="AI241" s="8">
        <f>IFERROR(IF($AK241="","",$AK241+設定!$B$9),"")</f>
        <v/>
      </c>
      <c r="AJ241" s="4" t="n"/>
      <c r="AK241" s="7" t="n"/>
      <c r="AL241" s="4" t="n"/>
      <c r="AM241" s="4" t="n"/>
      <c r="AO241" s="8" t="n"/>
      <c r="AS241" s="8" t="n"/>
      <c r="AT241">
        <f>IFERROR(IF($B241="","",IF(COUNTIF($B$6:$B$305,$B241)&gt;1,"管理番号重複",IF(AND($C241="",OR($D241&lt;&gt;"",$L241&lt;&gt;"",$O241&lt;&gt;"",$R241&lt;&gt;"")),"交付日なしでデータあり",IF(OR(AND($L241&lt;&gt;"",$C241&lt;&gt;"",$L241&lt;$C241),AND($O241&lt;&gt;"",$C241&lt;&gt;"",$O241&lt;$C241),AND($R241&lt;&gt;"",$C241&lt;&gt;"",$R241&lt;$C241)),"交付日前の受領日",IF(OR(AND($L241&lt;&gt;"",$L241&gt;設定!$B$10),AND($O241&lt;&gt;"",$O241&gt;設定!$B$10),AND($R241&lt;&gt;"",$R241&gt;設定!$B$10)),"未来の受領日",IF(AND($AK241&lt;&gt;"",$C241&lt;&gt;"",$AK241&lt;$C241),"交付日前の照合日",IF(AND($AK241="",$AI241&lt;&gt;"","確認済み"),"受領前の照合",IF(AND($AI241="確認済み",$AK241=""),"照合済みで照合日なし",IF(AND($AI241="不備あり",$AR241=""),"不備ありで不備内容なし",IF(AND($L241&lt;&gt;"",$O241&lt;&gt;"",$R241&lt;&gt;"",$AT241="未着対応中"),"全票受領で未着対応中",IF($I241="不明・要確認","ルート不明",IF($J241="","保管場所なし",IF($Z241="","担当者なし",""))))))))))))),"")</f>
        <v/>
      </c>
      <c r="AU241" s="8" t="n"/>
    </row>
    <row r="242">
      <c r="A242" s="4">
        <f>IF($B242="","",ROW()-5)</f>
        <v/>
      </c>
      <c r="B242" s="5" t="n"/>
      <c r="C242" s="6" t="n"/>
      <c r="D242" s="5" t="n"/>
      <c r="E242" s="5" t="n"/>
      <c r="F242" s="5" t="n"/>
      <c r="G242" s="5" t="n"/>
      <c r="H242" s="5" t="n"/>
      <c r="I242" s="5" t="n"/>
      <c r="J242" s="5" t="n"/>
      <c r="K242" s="7">
        <f>IF($C242="","",IF($D242="特別管理",設定!$B$3,設定!$B$2)+$C242)</f>
        <v/>
      </c>
      <c r="L242" s="6" t="n"/>
      <c r="M242" s="7">
        <f>IF($L242="","",EDATE($L242,設定!$B$5*12))</f>
        <v/>
      </c>
      <c r="N242" s="7">
        <f>IF($C242="","",IF($D242="特別管理",設定!$B$3,設定!$B$2)+$C242)</f>
        <v/>
      </c>
      <c r="O242" s="6" t="n"/>
      <c r="P242" s="7">
        <f>IF($O242="","",EDATE($O242,設定!$B$5*12))</f>
        <v/>
      </c>
      <c r="Q242" s="7">
        <f>IF($C242="","",設定!$B$4+$C242)</f>
        <v/>
      </c>
      <c r="R242" s="6" t="n"/>
      <c r="S242" s="7">
        <f>IF($R242="","",EDATE($R242,設定!$B$5*12))</f>
        <v/>
      </c>
      <c r="T242" s="7">
        <f>IF($C242="","",EDATE($C242,設定!$B$5*12))</f>
        <v/>
      </c>
      <c r="U242" s="7">
        <f>IF(COUNT($M242,$P242,$S242,$T242)=0,"",MAX(IF($M242="",0,$M242),IF($P242="",0,$P242),IF($S242="",0,$S242),IF($T242="",0,$T242)))</f>
        <v/>
      </c>
      <c r="V242" s="6" t="n"/>
      <c r="W242" s="5" t="n"/>
      <c r="X242" s="7">
        <f>IF(AND($L242="",$K242&lt;&gt;"",設定!$B$10&gt;$K242),$K242+設定!$B$7,"")</f>
        <v/>
      </c>
      <c r="Y242" s="5" t="n"/>
      <c r="Z242" s="5" t="n"/>
      <c r="AA242" s="5" t="n"/>
      <c r="AB242" s="4">
        <f>IF(AH242=5,"完了",IF(AH242=4,"要確認：区分またはルート未設定",IF(AH242=3,IF(AND(設定!$B$10&gt;$K242,$L242=""),"B2票期限超過",IF(AND(設定!$B$10&gt;$N242,$O242=""),"D票期限超過","E票期限超過")),IF(AH242=2,IF(AND(設定!$B$11&gt;=$K242,$L242=""),"B2票期限間近",IF(AND(設定!$B$11&gt;=$N242,$O242=""),"D票期限間近","E票期限間近")),IF(AH242=1,"E票要確認","確認中")))))</f>
        <v/>
      </c>
      <c r="AC242" s="6" t="n"/>
      <c r="AD242" s="5" t="n"/>
      <c r="AE242" s="4">
        <f>IF($L242&lt;&gt;"","受領",IF($K242="","",IF(設定!$B$10&gt;$K242,"超過",IF(設定!$B$11&gt;=$K242,"間近","OK"))))</f>
        <v/>
      </c>
      <c r="AF242" s="4">
        <f>IF($O242&lt;&gt;"","受領",IF($N242="","",IF(設定!$B$10&gt;$N242,"超過",IF(設定!$B$11&gt;=$N242,"間近","OK"))))</f>
        <v/>
      </c>
      <c r="AG242" s="4">
        <f>IF($R242&lt;&gt;"","受領",IF($Q242="","",IF(設定!$B$10&gt;$Q242,"超過",IF(設定!$B$11&gt;=$Q242,"間近","OK"))))</f>
        <v/>
      </c>
      <c r="AH242" s="4">
        <f>IF($B242="",0,IF(($AA242="全票受領済み")+($L242&lt;&gt;"")*($O242&lt;&gt;"")*($R242&lt;&gt;""),5,IF(($D242="")+($I242="不明・要確認"),4,IF((設定!$B$10&gt;$K242)*($L242="")+(設定!$B$10&gt;$N242)*($O242="")+(設定!$B$10&gt;$Q242)*($R242=""),3,IF((設定!$B$11&gt;=$K242)*($L242="")+(設定!$B$11&gt;=$N242)*($O242="")+(設定!$B$11&gt;=$Q242)*($R242=""),2,IF($Q242="",1,0))))))</f>
        <v/>
      </c>
      <c r="AI242" s="8">
        <f>IFERROR(IF($AK242="","",$AK242+設定!$B$9),"")</f>
        <v/>
      </c>
      <c r="AJ242" s="4" t="n"/>
      <c r="AK242" s="7" t="n"/>
      <c r="AL242" s="4" t="n"/>
      <c r="AM242" s="4" t="n"/>
      <c r="AO242" s="8" t="n"/>
      <c r="AS242" s="8" t="n"/>
      <c r="AT242">
        <f>IFERROR(IF($B242="","",IF(COUNTIF($B$6:$B$305,$B242)&gt;1,"管理番号重複",IF(AND($C242="",OR($D242&lt;&gt;"",$L242&lt;&gt;"",$O242&lt;&gt;"",$R242&lt;&gt;"")),"交付日なしでデータあり",IF(OR(AND($L242&lt;&gt;"",$C242&lt;&gt;"",$L242&lt;$C242),AND($O242&lt;&gt;"",$C242&lt;&gt;"",$O242&lt;$C242),AND($R242&lt;&gt;"",$C242&lt;&gt;"",$R242&lt;$C242)),"交付日前の受領日",IF(OR(AND($L242&lt;&gt;"",$L242&gt;設定!$B$10),AND($O242&lt;&gt;"",$O242&gt;設定!$B$10),AND($R242&lt;&gt;"",$R242&gt;設定!$B$10)),"未来の受領日",IF(AND($AK242&lt;&gt;"",$C242&lt;&gt;"",$AK242&lt;$C242),"交付日前の照合日",IF(AND($AK242="",$AI242&lt;&gt;"","確認済み"),"受領前の照合",IF(AND($AI242="確認済み",$AK242=""),"照合済みで照合日なし",IF(AND($AI242="不備あり",$AR242=""),"不備ありで不備内容なし",IF(AND($L242&lt;&gt;"",$O242&lt;&gt;"",$R242&lt;&gt;"",$AT242="未着対応中"),"全票受領で未着対応中",IF($I242="不明・要確認","ルート不明",IF($J242="","保管場所なし",IF($Z242="","担当者なし",""))))))))))))),"")</f>
        <v/>
      </c>
      <c r="AU242" s="8" t="n"/>
    </row>
    <row r="243">
      <c r="A243" s="4">
        <f>IF($B243="","",ROW()-5)</f>
        <v/>
      </c>
      <c r="B243" s="5" t="n"/>
      <c r="C243" s="6" t="n"/>
      <c r="D243" s="5" t="n"/>
      <c r="E243" s="5" t="n"/>
      <c r="F243" s="5" t="n"/>
      <c r="G243" s="5" t="n"/>
      <c r="H243" s="5" t="n"/>
      <c r="I243" s="5" t="n"/>
      <c r="J243" s="5" t="n"/>
      <c r="K243" s="7">
        <f>IF($C243="","",IF($D243="特別管理",設定!$B$3,設定!$B$2)+$C243)</f>
        <v/>
      </c>
      <c r="L243" s="6" t="n"/>
      <c r="M243" s="7">
        <f>IF($L243="","",EDATE($L243,設定!$B$5*12))</f>
        <v/>
      </c>
      <c r="N243" s="7">
        <f>IF($C243="","",IF($D243="特別管理",設定!$B$3,設定!$B$2)+$C243)</f>
        <v/>
      </c>
      <c r="O243" s="6" t="n"/>
      <c r="P243" s="7">
        <f>IF($O243="","",EDATE($O243,設定!$B$5*12))</f>
        <v/>
      </c>
      <c r="Q243" s="7">
        <f>IF($C243="","",設定!$B$4+$C243)</f>
        <v/>
      </c>
      <c r="R243" s="6" t="n"/>
      <c r="S243" s="7">
        <f>IF($R243="","",EDATE($R243,設定!$B$5*12))</f>
        <v/>
      </c>
      <c r="T243" s="7">
        <f>IF($C243="","",EDATE($C243,設定!$B$5*12))</f>
        <v/>
      </c>
      <c r="U243" s="7">
        <f>IF(COUNT($M243,$P243,$S243,$T243)=0,"",MAX(IF($M243="",0,$M243),IF($P243="",0,$P243),IF($S243="",0,$S243),IF($T243="",0,$T243)))</f>
        <v/>
      </c>
      <c r="V243" s="6" t="n"/>
      <c r="W243" s="5" t="n"/>
      <c r="X243" s="7">
        <f>IF(AND($L243="",$K243&lt;&gt;"",設定!$B$10&gt;$K243),$K243+設定!$B$7,"")</f>
        <v/>
      </c>
      <c r="Y243" s="5" t="n"/>
      <c r="Z243" s="5" t="n"/>
      <c r="AA243" s="5" t="n"/>
      <c r="AB243" s="4">
        <f>IF(AH243=5,"完了",IF(AH243=4,"要確認：区分またはルート未設定",IF(AH243=3,IF(AND(設定!$B$10&gt;$K243,$L243=""),"B2票期限超過",IF(AND(設定!$B$10&gt;$N243,$O243=""),"D票期限超過","E票期限超過")),IF(AH243=2,IF(AND(設定!$B$11&gt;=$K243,$L243=""),"B2票期限間近",IF(AND(設定!$B$11&gt;=$N243,$O243=""),"D票期限間近","E票期限間近")),IF(AH243=1,"E票要確認","確認中")))))</f>
        <v/>
      </c>
      <c r="AC243" s="6" t="n"/>
      <c r="AD243" s="5" t="n"/>
      <c r="AE243" s="4">
        <f>IF($L243&lt;&gt;"","受領",IF($K243="","",IF(設定!$B$10&gt;$K243,"超過",IF(設定!$B$11&gt;=$K243,"間近","OK"))))</f>
        <v/>
      </c>
      <c r="AF243" s="4">
        <f>IF($O243&lt;&gt;"","受領",IF($N243="","",IF(設定!$B$10&gt;$N243,"超過",IF(設定!$B$11&gt;=$N243,"間近","OK"))))</f>
        <v/>
      </c>
      <c r="AG243" s="4">
        <f>IF($R243&lt;&gt;"","受領",IF($Q243="","",IF(設定!$B$10&gt;$Q243,"超過",IF(設定!$B$11&gt;=$Q243,"間近","OK"))))</f>
        <v/>
      </c>
      <c r="AH243" s="4">
        <f>IF($B243="",0,IF(($AA243="全票受領済み")+($L243&lt;&gt;"")*($O243&lt;&gt;"")*($R243&lt;&gt;""),5,IF(($D243="")+($I243="不明・要確認"),4,IF((設定!$B$10&gt;$K243)*($L243="")+(設定!$B$10&gt;$N243)*($O243="")+(設定!$B$10&gt;$Q243)*($R243=""),3,IF((設定!$B$11&gt;=$K243)*($L243="")+(設定!$B$11&gt;=$N243)*($O243="")+(設定!$B$11&gt;=$Q243)*($R243=""),2,IF($Q243="",1,0))))))</f>
        <v/>
      </c>
      <c r="AI243" s="8">
        <f>IFERROR(IF($AK243="","",$AK243+設定!$B$9),"")</f>
        <v/>
      </c>
      <c r="AJ243" s="4" t="n"/>
      <c r="AK243" s="7" t="n"/>
      <c r="AL243" s="4" t="n"/>
      <c r="AM243" s="4" t="n"/>
      <c r="AO243" s="8" t="n"/>
      <c r="AS243" s="8" t="n"/>
      <c r="AT243">
        <f>IFERROR(IF($B243="","",IF(COUNTIF($B$6:$B$305,$B243)&gt;1,"管理番号重複",IF(AND($C243="",OR($D243&lt;&gt;"",$L243&lt;&gt;"",$O243&lt;&gt;"",$R243&lt;&gt;"")),"交付日なしでデータあり",IF(OR(AND($L243&lt;&gt;"",$C243&lt;&gt;"",$L243&lt;$C243),AND($O243&lt;&gt;"",$C243&lt;&gt;"",$O243&lt;$C243),AND($R243&lt;&gt;"",$C243&lt;&gt;"",$R243&lt;$C243)),"交付日前の受領日",IF(OR(AND($L243&lt;&gt;"",$L243&gt;設定!$B$10),AND($O243&lt;&gt;"",$O243&gt;設定!$B$10),AND($R243&lt;&gt;"",$R243&gt;設定!$B$10)),"未来の受領日",IF(AND($AK243&lt;&gt;"",$C243&lt;&gt;"",$AK243&lt;$C243),"交付日前の照合日",IF(AND($AK243="",$AI243&lt;&gt;"","確認済み"),"受領前の照合",IF(AND($AI243="確認済み",$AK243=""),"照合済みで照合日なし",IF(AND($AI243="不備あり",$AR243=""),"不備ありで不備内容なし",IF(AND($L243&lt;&gt;"",$O243&lt;&gt;"",$R243&lt;&gt;"",$AT243="未着対応中"),"全票受領で未着対応中",IF($I243="不明・要確認","ルート不明",IF($J243="","保管場所なし",IF($Z243="","担当者なし",""))))))))))))),"")</f>
        <v/>
      </c>
      <c r="AU243" s="8" t="n"/>
    </row>
    <row r="244">
      <c r="A244" s="4">
        <f>IF($B244="","",ROW()-5)</f>
        <v/>
      </c>
      <c r="B244" s="5" t="n"/>
      <c r="C244" s="6" t="n"/>
      <c r="D244" s="5" t="n"/>
      <c r="E244" s="5" t="n"/>
      <c r="F244" s="5" t="n"/>
      <c r="G244" s="5" t="n"/>
      <c r="H244" s="5" t="n"/>
      <c r="I244" s="5" t="n"/>
      <c r="J244" s="5" t="n"/>
      <c r="K244" s="7">
        <f>IF($C244="","",IF($D244="特別管理",設定!$B$3,設定!$B$2)+$C244)</f>
        <v/>
      </c>
      <c r="L244" s="6" t="n"/>
      <c r="M244" s="7">
        <f>IF($L244="","",EDATE($L244,設定!$B$5*12))</f>
        <v/>
      </c>
      <c r="N244" s="7">
        <f>IF($C244="","",IF($D244="特別管理",設定!$B$3,設定!$B$2)+$C244)</f>
        <v/>
      </c>
      <c r="O244" s="6" t="n"/>
      <c r="P244" s="7">
        <f>IF($O244="","",EDATE($O244,設定!$B$5*12))</f>
        <v/>
      </c>
      <c r="Q244" s="7">
        <f>IF($C244="","",設定!$B$4+$C244)</f>
        <v/>
      </c>
      <c r="R244" s="6" t="n"/>
      <c r="S244" s="7">
        <f>IF($R244="","",EDATE($R244,設定!$B$5*12))</f>
        <v/>
      </c>
      <c r="T244" s="7">
        <f>IF($C244="","",EDATE($C244,設定!$B$5*12))</f>
        <v/>
      </c>
      <c r="U244" s="7">
        <f>IF(COUNT($M244,$P244,$S244,$T244)=0,"",MAX(IF($M244="",0,$M244),IF($P244="",0,$P244),IF($S244="",0,$S244),IF($T244="",0,$T244)))</f>
        <v/>
      </c>
      <c r="V244" s="6" t="n"/>
      <c r="W244" s="5" t="n"/>
      <c r="X244" s="7">
        <f>IF(AND($L244="",$K244&lt;&gt;"",設定!$B$10&gt;$K244),$K244+設定!$B$7,"")</f>
        <v/>
      </c>
      <c r="Y244" s="5" t="n"/>
      <c r="Z244" s="5" t="n"/>
      <c r="AA244" s="5" t="n"/>
      <c r="AB244" s="4">
        <f>IF(AH244=5,"完了",IF(AH244=4,"要確認：区分またはルート未設定",IF(AH244=3,IF(AND(設定!$B$10&gt;$K244,$L244=""),"B2票期限超過",IF(AND(設定!$B$10&gt;$N244,$O244=""),"D票期限超過","E票期限超過")),IF(AH244=2,IF(AND(設定!$B$11&gt;=$K244,$L244=""),"B2票期限間近",IF(AND(設定!$B$11&gt;=$N244,$O244=""),"D票期限間近","E票期限間近")),IF(AH244=1,"E票要確認","確認中")))))</f>
        <v/>
      </c>
      <c r="AC244" s="6" t="n"/>
      <c r="AD244" s="5" t="n"/>
      <c r="AE244" s="4">
        <f>IF($L244&lt;&gt;"","受領",IF($K244="","",IF(設定!$B$10&gt;$K244,"超過",IF(設定!$B$11&gt;=$K244,"間近","OK"))))</f>
        <v/>
      </c>
      <c r="AF244" s="4">
        <f>IF($O244&lt;&gt;"","受領",IF($N244="","",IF(設定!$B$10&gt;$N244,"超過",IF(設定!$B$11&gt;=$N244,"間近","OK"))))</f>
        <v/>
      </c>
      <c r="AG244" s="4">
        <f>IF($R244&lt;&gt;"","受領",IF($Q244="","",IF(設定!$B$10&gt;$Q244,"超過",IF(設定!$B$11&gt;=$Q244,"間近","OK"))))</f>
        <v/>
      </c>
      <c r="AH244" s="4">
        <f>IF($B244="",0,IF(($AA244="全票受領済み")+($L244&lt;&gt;"")*($O244&lt;&gt;"")*($R244&lt;&gt;""),5,IF(($D244="")+($I244="不明・要確認"),4,IF((設定!$B$10&gt;$K244)*($L244="")+(設定!$B$10&gt;$N244)*($O244="")+(設定!$B$10&gt;$Q244)*($R244=""),3,IF((設定!$B$11&gt;=$K244)*($L244="")+(設定!$B$11&gt;=$N244)*($O244="")+(設定!$B$11&gt;=$Q244)*($R244=""),2,IF($Q244="",1,0))))))</f>
        <v/>
      </c>
      <c r="AI244" s="8">
        <f>IFERROR(IF($AK244="","",$AK244+設定!$B$9),"")</f>
        <v/>
      </c>
      <c r="AJ244" s="4" t="n"/>
      <c r="AK244" s="7" t="n"/>
      <c r="AL244" s="4" t="n"/>
      <c r="AM244" s="4" t="n"/>
      <c r="AO244" s="8" t="n"/>
      <c r="AS244" s="8" t="n"/>
      <c r="AT244">
        <f>IFERROR(IF($B244="","",IF(COUNTIF($B$6:$B$305,$B244)&gt;1,"管理番号重複",IF(AND($C244="",OR($D244&lt;&gt;"",$L244&lt;&gt;"",$O244&lt;&gt;"",$R244&lt;&gt;"")),"交付日なしでデータあり",IF(OR(AND($L244&lt;&gt;"",$C244&lt;&gt;"",$L244&lt;$C244),AND($O244&lt;&gt;"",$C244&lt;&gt;"",$O244&lt;$C244),AND($R244&lt;&gt;"",$C244&lt;&gt;"",$R244&lt;$C244)),"交付日前の受領日",IF(OR(AND($L244&lt;&gt;"",$L244&gt;設定!$B$10),AND($O244&lt;&gt;"",$O244&gt;設定!$B$10),AND($R244&lt;&gt;"",$R244&gt;設定!$B$10)),"未来の受領日",IF(AND($AK244&lt;&gt;"",$C244&lt;&gt;"",$AK244&lt;$C244),"交付日前の照合日",IF(AND($AK244="",$AI244&lt;&gt;"","確認済み"),"受領前の照合",IF(AND($AI244="確認済み",$AK244=""),"照合済みで照合日なし",IF(AND($AI244="不備あり",$AR244=""),"不備ありで不備内容なし",IF(AND($L244&lt;&gt;"",$O244&lt;&gt;"",$R244&lt;&gt;"",$AT244="未着対応中"),"全票受領で未着対応中",IF($I244="不明・要確認","ルート不明",IF($J244="","保管場所なし",IF($Z244="","担当者なし",""))))))))))))),"")</f>
        <v/>
      </c>
      <c r="AU244" s="8" t="n"/>
    </row>
    <row r="245">
      <c r="A245" s="4">
        <f>IF($B245="","",ROW()-5)</f>
        <v/>
      </c>
      <c r="B245" s="5" t="n"/>
      <c r="C245" s="6" t="n"/>
      <c r="D245" s="5" t="n"/>
      <c r="E245" s="5" t="n"/>
      <c r="F245" s="5" t="n"/>
      <c r="G245" s="5" t="n"/>
      <c r="H245" s="5" t="n"/>
      <c r="I245" s="5" t="n"/>
      <c r="J245" s="5" t="n"/>
      <c r="K245" s="7">
        <f>IF($C245="","",IF($D245="特別管理",設定!$B$3,設定!$B$2)+$C245)</f>
        <v/>
      </c>
      <c r="L245" s="6" t="n"/>
      <c r="M245" s="7">
        <f>IF($L245="","",EDATE($L245,設定!$B$5*12))</f>
        <v/>
      </c>
      <c r="N245" s="7">
        <f>IF($C245="","",IF($D245="特別管理",設定!$B$3,設定!$B$2)+$C245)</f>
        <v/>
      </c>
      <c r="O245" s="6" t="n"/>
      <c r="P245" s="7">
        <f>IF($O245="","",EDATE($O245,設定!$B$5*12))</f>
        <v/>
      </c>
      <c r="Q245" s="7">
        <f>IF($C245="","",設定!$B$4+$C245)</f>
        <v/>
      </c>
      <c r="R245" s="6" t="n"/>
      <c r="S245" s="7">
        <f>IF($R245="","",EDATE($R245,設定!$B$5*12))</f>
        <v/>
      </c>
      <c r="T245" s="7">
        <f>IF($C245="","",EDATE($C245,設定!$B$5*12))</f>
        <v/>
      </c>
      <c r="U245" s="7">
        <f>IF(COUNT($M245,$P245,$S245,$T245)=0,"",MAX(IF($M245="",0,$M245),IF($P245="",0,$P245),IF($S245="",0,$S245),IF($T245="",0,$T245)))</f>
        <v/>
      </c>
      <c r="V245" s="6" t="n"/>
      <c r="W245" s="5" t="n"/>
      <c r="X245" s="7">
        <f>IF(AND($L245="",$K245&lt;&gt;"",設定!$B$10&gt;$K245),$K245+設定!$B$7,"")</f>
        <v/>
      </c>
      <c r="Y245" s="5" t="n"/>
      <c r="Z245" s="5" t="n"/>
      <c r="AA245" s="5" t="n"/>
      <c r="AB245" s="4">
        <f>IF(AH245=5,"完了",IF(AH245=4,"要確認：区分またはルート未設定",IF(AH245=3,IF(AND(設定!$B$10&gt;$K245,$L245=""),"B2票期限超過",IF(AND(設定!$B$10&gt;$N245,$O245=""),"D票期限超過","E票期限超過")),IF(AH245=2,IF(AND(設定!$B$11&gt;=$K245,$L245=""),"B2票期限間近",IF(AND(設定!$B$11&gt;=$N245,$O245=""),"D票期限間近","E票期限間近")),IF(AH245=1,"E票要確認","確認中")))))</f>
        <v/>
      </c>
      <c r="AC245" s="6" t="n"/>
      <c r="AD245" s="5" t="n"/>
      <c r="AE245" s="4">
        <f>IF($L245&lt;&gt;"","受領",IF($K245="","",IF(設定!$B$10&gt;$K245,"超過",IF(設定!$B$11&gt;=$K245,"間近","OK"))))</f>
        <v/>
      </c>
      <c r="AF245" s="4">
        <f>IF($O245&lt;&gt;"","受領",IF($N245="","",IF(設定!$B$10&gt;$N245,"超過",IF(設定!$B$11&gt;=$N245,"間近","OK"))))</f>
        <v/>
      </c>
      <c r="AG245" s="4">
        <f>IF($R245&lt;&gt;"","受領",IF($Q245="","",IF(設定!$B$10&gt;$Q245,"超過",IF(設定!$B$11&gt;=$Q245,"間近","OK"))))</f>
        <v/>
      </c>
      <c r="AH245" s="4">
        <f>IF($B245="",0,IF(($AA245="全票受領済み")+($L245&lt;&gt;"")*($O245&lt;&gt;"")*($R245&lt;&gt;""),5,IF(($D245="")+($I245="不明・要確認"),4,IF((設定!$B$10&gt;$K245)*($L245="")+(設定!$B$10&gt;$N245)*($O245="")+(設定!$B$10&gt;$Q245)*($R245=""),3,IF((設定!$B$11&gt;=$K245)*($L245="")+(設定!$B$11&gt;=$N245)*($O245="")+(設定!$B$11&gt;=$Q245)*($R245=""),2,IF($Q245="",1,0))))))</f>
        <v/>
      </c>
      <c r="AI245" s="8">
        <f>IFERROR(IF($AK245="","",$AK245+設定!$B$9),"")</f>
        <v/>
      </c>
      <c r="AJ245" s="4" t="n"/>
      <c r="AK245" s="7" t="n"/>
      <c r="AL245" s="4" t="n"/>
      <c r="AM245" s="4" t="n"/>
      <c r="AO245" s="8" t="n"/>
      <c r="AS245" s="8" t="n"/>
      <c r="AT245">
        <f>IFERROR(IF($B245="","",IF(COUNTIF($B$6:$B$305,$B245)&gt;1,"管理番号重複",IF(AND($C245="",OR($D245&lt;&gt;"",$L245&lt;&gt;"",$O245&lt;&gt;"",$R245&lt;&gt;"")),"交付日なしでデータあり",IF(OR(AND($L245&lt;&gt;"",$C245&lt;&gt;"",$L245&lt;$C245),AND($O245&lt;&gt;"",$C245&lt;&gt;"",$O245&lt;$C245),AND($R245&lt;&gt;"",$C245&lt;&gt;"",$R245&lt;$C245)),"交付日前の受領日",IF(OR(AND($L245&lt;&gt;"",$L245&gt;設定!$B$10),AND($O245&lt;&gt;"",$O245&gt;設定!$B$10),AND($R245&lt;&gt;"",$R245&gt;設定!$B$10)),"未来の受領日",IF(AND($AK245&lt;&gt;"",$C245&lt;&gt;"",$AK245&lt;$C245),"交付日前の照合日",IF(AND($AK245="",$AI245&lt;&gt;"","確認済み"),"受領前の照合",IF(AND($AI245="確認済み",$AK245=""),"照合済みで照合日なし",IF(AND($AI245="不備あり",$AR245=""),"不備ありで不備内容なし",IF(AND($L245&lt;&gt;"",$O245&lt;&gt;"",$R245&lt;&gt;"",$AT245="未着対応中"),"全票受領で未着対応中",IF($I245="不明・要確認","ルート不明",IF($J245="","保管場所なし",IF($Z245="","担当者なし",""))))))))))))),"")</f>
        <v/>
      </c>
      <c r="AU245" s="8" t="n"/>
    </row>
    <row r="246">
      <c r="A246" s="4">
        <f>IF($B246="","",ROW()-5)</f>
        <v/>
      </c>
      <c r="B246" s="5" t="n"/>
      <c r="C246" s="6" t="n"/>
      <c r="D246" s="5" t="n"/>
      <c r="E246" s="5" t="n"/>
      <c r="F246" s="5" t="n"/>
      <c r="G246" s="5" t="n"/>
      <c r="H246" s="5" t="n"/>
      <c r="I246" s="5" t="n"/>
      <c r="J246" s="5" t="n"/>
      <c r="K246" s="7">
        <f>IF($C246="","",IF($D246="特別管理",設定!$B$3,設定!$B$2)+$C246)</f>
        <v/>
      </c>
      <c r="L246" s="6" t="n"/>
      <c r="M246" s="7">
        <f>IF($L246="","",EDATE($L246,設定!$B$5*12))</f>
        <v/>
      </c>
      <c r="N246" s="7">
        <f>IF($C246="","",IF($D246="特別管理",設定!$B$3,設定!$B$2)+$C246)</f>
        <v/>
      </c>
      <c r="O246" s="6" t="n"/>
      <c r="P246" s="7">
        <f>IF($O246="","",EDATE($O246,設定!$B$5*12))</f>
        <v/>
      </c>
      <c r="Q246" s="7">
        <f>IF($C246="","",設定!$B$4+$C246)</f>
        <v/>
      </c>
      <c r="R246" s="6" t="n"/>
      <c r="S246" s="7">
        <f>IF($R246="","",EDATE($R246,設定!$B$5*12))</f>
        <v/>
      </c>
      <c r="T246" s="7">
        <f>IF($C246="","",EDATE($C246,設定!$B$5*12))</f>
        <v/>
      </c>
      <c r="U246" s="7">
        <f>IF(COUNT($M246,$P246,$S246,$T246)=0,"",MAX(IF($M246="",0,$M246),IF($P246="",0,$P246),IF($S246="",0,$S246),IF($T246="",0,$T246)))</f>
        <v/>
      </c>
      <c r="V246" s="6" t="n"/>
      <c r="W246" s="5" t="n"/>
      <c r="X246" s="7">
        <f>IF(AND($L246="",$K246&lt;&gt;"",設定!$B$10&gt;$K246),$K246+設定!$B$7,"")</f>
        <v/>
      </c>
      <c r="Y246" s="5" t="n"/>
      <c r="Z246" s="5" t="n"/>
      <c r="AA246" s="5" t="n"/>
      <c r="AB246" s="4">
        <f>IF(AH246=5,"完了",IF(AH246=4,"要確認：区分またはルート未設定",IF(AH246=3,IF(AND(設定!$B$10&gt;$K246,$L246=""),"B2票期限超過",IF(AND(設定!$B$10&gt;$N246,$O246=""),"D票期限超過","E票期限超過")),IF(AH246=2,IF(AND(設定!$B$11&gt;=$K246,$L246=""),"B2票期限間近",IF(AND(設定!$B$11&gt;=$N246,$O246=""),"D票期限間近","E票期限間近")),IF(AH246=1,"E票要確認","確認中")))))</f>
        <v/>
      </c>
      <c r="AC246" s="6" t="n"/>
      <c r="AD246" s="5" t="n"/>
      <c r="AE246" s="4">
        <f>IF($L246&lt;&gt;"","受領",IF($K246="","",IF(設定!$B$10&gt;$K246,"超過",IF(設定!$B$11&gt;=$K246,"間近","OK"))))</f>
        <v/>
      </c>
      <c r="AF246" s="4">
        <f>IF($O246&lt;&gt;"","受領",IF($N246="","",IF(設定!$B$10&gt;$N246,"超過",IF(設定!$B$11&gt;=$N246,"間近","OK"))))</f>
        <v/>
      </c>
      <c r="AG246" s="4">
        <f>IF($R246&lt;&gt;"","受領",IF($Q246="","",IF(設定!$B$10&gt;$Q246,"超過",IF(設定!$B$11&gt;=$Q246,"間近","OK"))))</f>
        <v/>
      </c>
      <c r="AH246" s="4">
        <f>IF($B246="",0,IF(($AA246="全票受領済み")+($L246&lt;&gt;"")*($O246&lt;&gt;"")*($R246&lt;&gt;""),5,IF(($D246="")+($I246="不明・要確認"),4,IF((設定!$B$10&gt;$K246)*($L246="")+(設定!$B$10&gt;$N246)*($O246="")+(設定!$B$10&gt;$Q246)*($R246=""),3,IF((設定!$B$11&gt;=$K246)*($L246="")+(設定!$B$11&gt;=$N246)*($O246="")+(設定!$B$11&gt;=$Q246)*($R246=""),2,IF($Q246="",1,0))))))</f>
        <v/>
      </c>
      <c r="AI246" s="8">
        <f>IFERROR(IF($AK246="","",$AK246+設定!$B$9),"")</f>
        <v/>
      </c>
      <c r="AJ246" s="4" t="n"/>
      <c r="AK246" s="7" t="n"/>
      <c r="AL246" s="4" t="n"/>
      <c r="AM246" s="4" t="n"/>
      <c r="AO246" s="8" t="n"/>
      <c r="AS246" s="8" t="n"/>
      <c r="AT246">
        <f>IFERROR(IF($B246="","",IF(COUNTIF($B$6:$B$305,$B246)&gt;1,"管理番号重複",IF(AND($C246="",OR($D246&lt;&gt;"",$L246&lt;&gt;"",$O246&lt;&gt;"",$R246&lt;&gt;"")),"交付日なしでデータあり",IF(OR(AND($L246&lt;&gt;"",$C246&lt;&gt;"",$L246&lt;$C246),AND($O246&lt;&gt;"",$C246&lt;&gt;"",$O246&lt;$C246),AND($R246&lt;&gt;"",$C246&lt;&gt;"",$R246&lt;$C246)),"交付日前の受領日",IF(OR(AND($L246&lt;&gt;"",$L246&gt;設定!$B$10),AND($O246&lt;&gt;"",$O246&gt;設定!$B$10),AND($R246&lt;&gt;"",$R246&gt;設定!$B$10)),"未来の受領日",IF(AND($AK246&lt;&gt;"",$C246&lt;&gt;"",$AK246&lt;$C246),"交付日前の照合日",IF(AND($AK246="",$AI246&lt;&gt;"","確認済み"),"受領前の照合",IF(AND($AI246="確認済み",$AK246=""),"照合済みで照合日なし",IF(AND($AI246="不備あり",$AR246=""),"不備ありで不備内容なし",IF(AND($L246&lt;&gt;"",$O246&lt;&gt;"",$R246&lt;&gt;"",$AT246="未着対応中"),"全票受領で未着対応中",IF($I246="不明・要確認","ルート不明",IF($J246="","保管場所なし",IF($Z246="","担当者なし",""))))))))))))),"")</f>
        <v/>
      </c>
      <c r="AU246" s="8" t="n"/>
    </row>
    <row r="247">
      <c r="A247" s="4">
        <f>IF($B247="","",ROW()-5)</f>
        <v/>
      </c>
      <c r="B247" s="5" t="n"/>
      <c r="C247" s="6" t="n"/>
      <c r="D247" s="5" t="n"/>
      <c r="E247" s="5" t="n"/>
      <c r="F247" s="5" t="n"/>
      <c r="G247" s="5" t="n"/>
      <c r="H247" s="5" t="n"/>
      <c r="I247" s="5" t="n"/>
      <c r="J247" s="5" t="n"/>
      <c r="K247" s="7">
        <f>IF($C247="","",IF($D247="特別管理",設定!$B$3,設定!$B$2)+$C247)</f>
        <v/>
      </c>
      <c r="L247" s="6" t="n"/>
      <c r="M247" s="7">
        <f>IF($L247="","",EDATE($L247,設定!$B$5*12))</f>
        <v/>
      </c>
      <c r="N247" s="7">
        <f>IF($C247="","",IF($D247="特別管理",設定!$B$3,設定!$B$2)+$C247)</f>
        <v/>
      </c>
      <c r="O247" s="6" t="n"/>
      <c r="P247" s="7">
        <f>IF($O247="","",EDATE($O247,設定!$B$5*12))</f>
        <v/>
      </c>
      <c r="Q247" s="7">
        <f>IF($C247="","",設定!$B$4+$C247)</f>
        <v/>
      </c>
      <c r="R247" s="6" t="n"/>
      <c r="S247" s="7">
        <f>IF($R247="","",EDATE($R247,設定!$B$5*12))</f>
        <v/>
      </c>
      <c r="T247" s="7">
        <f>IF($C247="","",EDATE($C247,設定!$B$5*12))</f>
        <v/>
      </c>
      <c r="U247" s="7">
        <f>IF(COUNT($M247,$P247,$S247,$T247)=0,"",MAX(IF($M247="",0,$M247),IF($P247="",0,$P247),IF($S247="",0,$S247),IF($T247="",0,$T247)))</f>
        <v/>
      </c>
      <c r="V247" s="6" t="n"/>
      <c r="W247" s="5" t="n"/>
      <c r="X247" s="7">
        <f>IF(AND($L247="",$K247&lt;&gt;"",設定!$B$10&gt;$K247),$K247+設定!$B$7,"")</f>
        <v/>
      </c>
      <c r="Y247" s="5" t="n"/>
      <c r="Z247" s="5" t="n"/>
      <c r="AA247" s="5" t="n"/>
      <c r="AB247" s="4">
        <f>IF(AH247=5,"完了",IF(AH247=4,"要確認：区分またはルート未設定",IF(AH247=3,IF(AND(設定!$B$10&gt;$K247,$L247=""),"B2票期限超過",IF(AND(設定!$B$10&gt;$N247,$O247=""),"D票期限超過","E票期限超過")),IF(AH247=2,IF(AND(設定!$B$11&gt;=$K247,$L247=""),"B2票期限間近",IF(AND(設定!$B$11&gt;=$N247,$O247=""),"D票期限間近","E票期限間近")),IF(AH247=1,"E票要確認","確認中")))))</f>
        <v/>
      </c>
      <c r="AC247" s="6" t="n"/>
      <c r="AD247" s="5" t="n"/>
      <c r="AE247" s="4">
        <f>IF($L247&lt;&gt;"","受領",IF($K247="","",IF(設定!$B$10&gt;$K247,"超過",IF(設定!$B$11&gt;=$K247,"間近","OK"))))</f>
        <v/>
      </c>
      <c r="AF247" s="4">
        <f>IF($O247&lt;&gt;"","受領",IF($N247="","",IF(設定!$B$10&gt;$N247,"超過",IF(設定!$B$11&gt;=$N247,"間近","OK"))))</f>
        <v/>
      </c>
      <c r="AG247" s="4">
        <f>IF($R247&lt;&gt;"","受領",IF($Q247="","",IF(設定!$B$10&gt;$Q247,"超過",IF(設定!$B$11&gt;=$Q247,"間近","OK"))))</f>
        <v/>
      </c>
      <c r="AH247" s="4">
        <f>IF($B247="",0,IF(($AA247="全票受領済み")+($L247&lt;&gt;"")*($O247&lt;&gt;"")*($R247&lt;&gt;""),5,IF(($D247="")+($I247="不明・要確認"),4,IF((設定!$B$10&gt;$K247)*($L247="")+(設定!$B$10&gt;$N247)*($O247="")+(設定!$B$10&gt;$Q247)*($R247=""),3,IF((設定!$B$11&gt;=$K247)*($L247="")+(設定!$B$11&gt;=$N247)*($O247="")+(設定!$B$11&gt;=$Q247)*($R247=""),2,IF($Q247="",1,0))))))</f>
        <v/>
      </c>
      <c r="AI247" s="8">
        <f>IFERROR(IF($AK247="","",$AK247+設定!$B$9),"")</f>
        <v/>
      </c>
      <c r="AJ247" s="4" t="n"/>
      <c r="AK247" s="7" t="n"/>
      <c r="AL247" s="4" t="n"/>
      <c r="AM247" s="4" t="n"/>
      <c r="AO247" s="8" t="n"/>
      <c r="AS247" s="8" t="n"/>
      <c r="AT247">
        <f>IFERROR(IF($B247="","",IF(COUNTIF($B$6:$B$305,$B247)&gt;1,"管理番号重複",IF(AND($C247="",OR($D247&lt;&gt;"",$L247&lt;&gt;"",$O247&lt;&gt;"",$R247&lt;&gt;"")),"交付日なしでデータあり",IF(OR(AND($L247&lt;&gt;"",$C247&lt;&gt;"",$L247&lt;$C247),AND($O247&lt;&gt;"",$C247&lt;&gt;"",$O247&lt;$C247),AND($R247&lt;&gt;"",$C247&lt;&gt;"",$R247&lt;$C247)),"交付日前の受領日",IF(OR(AND($L247&lt;&gt;"",$L247&gt;設定!$B$10),AND($O247&lt;&gt;"",$O247&gt;設定!$B$10),AND($R247&lt;&gt;"",$R247&gt;設定!$B$10)),"未来の受領日",IF(AND($AK247&lt;&gt;"",$C247&lt;&gt;"",$AK247&lt;$C247),"交付日前の照合日",IF(AND($AK247="",$AI247&lt;&gt;"","確認済み"),"受領前の照合",IF(AND($AI247="確認済み",$AK247=""),"照合済みで照合日なし",IF(AND($AI247="不備あり",$AR247=""),"不備ありで不備内容なし",IF(AND($L247&lt;&gt;"",$O247&lt;&gt;"",$R247&lt;&gt;"",$AT247="未着対応中"),"全票受領で未着対応中",IF($I247="不明・要確認","ルート不明",IF($J247="","保管場所なし",IF($Z247="","担当者なし",""))))))))))))),"")</f>
        <v/>
      </c>
      <c r="AU247" s="8" t="n"/>
    </row>
    <row r="248">
      <c r="A248" s="4">
        <f>IF($B248="","",ROW()-5)</f>
        <v/>
      </c>
      <c r="B248" s="5" t="n"/>
      <c r="C248" s="6" t="n"/>
      <c r="D248" s="5" t="n"/>
      <c r="E248" s="5" t="n"/>
      <c r="F248" s="5" t="n"/>
      <c r="G248" s="5" t="n"/>
      <c r="H248" s="5" t="n"/>
      <c r="I248" s="5" t="n"/>
      <c r="J248" s="5" t="n"/>
      <c r="K248" s="7">
        <f>IF($C248="","",IF($D248="特別管理",設定!$B$3,設定!$B$2)+$C248)</f>
        <v/>
      </c>
      <c r="L248" s="6" t="n"/>
      <c r="M248" s="7">
        <f>IF($L248="","",EDATE($L248,設定!$B$5*12))</f>
        <v/>
      </c>
      <c r="N248" s="7">
        <f>IF($C248="","",IF($D248="特別管理",設定!$B$3,設定!$B$2)+$C248)</f>
        <v/>
      </c>
      <c r="O248" s="6" t="n"/>
      <c r="P248" s="7">
        <f>IF($O248="","",EDATE($O248,設定!$B$5*12))</f>
        <v/>
      </c>
      <c r="Q248" s="7">
        <f>IF($C248="","",設定!$B$4+$C248)</f>
        <v/>
      </c>
      <c r="R248" s="6" t="n"/>
      <c r="S248" s="7">
        <f>IF($R248="","",EDATE($R248,設定!$B$5*12))</f>
        <v/>
      </c>
      <c r="T248" s="7">
        <f>IF($C248="","",EDATE($C248,設定!$B$5*12))</f>
        <v/>
      </c>
      <c r="U248" s="7">
        <f>IF(COUNT($M248,$P248,$S248,$T248)=0,"",MAX(IF($M248="",0,$M248),IF($P248="",0,$P248),IF($S248="",0,$S248),IF($T248="",0,$T248)))</f>
        <v/>
      </c>
      <c r="V248" s="6" t="n"/>
      <c r="W248" s="5" t="n"/>
      <c r="X248" s="7">
        <f>IF(AND($L248="",$K248&lt;&gt;"",設定!$B$10&gt;$K248),$K248+設定!$B$7,"")</f>
        <v/>
      </c>
      <c r="Y248" s="5" t="n"/>
      <c r="Z248" s="5" t="n"/>
      <c r="AA248" s="5" t="n"/>
      <c r="AB248" s="4">
        <f>IF(AH248=5,"完了",IF(AH248=4,"要確認：区分またはルート未設定",IF(AH248=3,IF(AND(設定!$B$10&gt;$K248,$L248=""),"B2票期限超過",IF(AND(設定!$B$10&gt;$N248,$O248=""),"D票期限超過","E票期限超過")),IF(AH248=2,IF(AND(設定!$B$11&gt;=$K248,$L248=""),"B2票期限間近",IF(AND(設定!$B$11&gt;=$N248,$O248=""),"D票期限間近","E票期限間近")),IF(AH248=1,"E票要確認","確認中")))))</f>
        <v/>
      </c>
      <c r="AC248" s="6" t="n"/>
      <c r="AD248" s="5" t="n"/>
      <c r="AE248" s="4">
        <f>IF($L248&lt;&gt;"","受領",IF($K248="","",IF(設定!$B$10&gt;$K248,"超過",IF(設定!$B$11&gt;=$K248,"間近","OK"))))</f>
        <v/>
      </c>
      <c r="AF248" s="4">
        <f>IF($O248&lt;&gt;"","受領",IF($N248="","",IF(設定!$B$10&gt;$N248,"超過",IF(設定!$B$11&gt;=$N248,"間近","OK"))))</f>
        <v/>
      </c>
      <c r="AG248" s="4">
        <f>IF($R248&lt;&gt;"","受領",IF($Q248="","",IF(設定!$B$10&gt;$Q248,"超過",IF(設定!$B$11&gt;=$Q248,"間近","OK"))))</f>
        <v/>
      </c>
      <c r="AH248" s="4">
        <f>IF($B248="",0,IF(($AA248="全票受領済み")+($L248&lt;&gt;"")*($O248&lt;&gt;"")*($R248&lt;&gt;""),5,IF(($D248="")+($I248="不明・要確認"),4,IF((設定!$B$10&gt;$K248)*($L248="")+(設定!$B$10&gt;$N248)*($O248="")+(設定!$B$10&gt;$Q248)*($R248=""),3,IF((設定!$B$11&gt;=$K248)*($L248="")+(設定!$B$11&gt;=$N248)*($O248="")+(設定!$B$11&gt;=$Q248)*($R248=""),2,IF($Q248="",1,0))))))</f>
        <v/>
      </c>
      <c r="AI248" s="8">
        <f>IFERROR(IF($AK248="","",$AK248+設定!$B$9),"")</f>
        <v/>
      </c>
      <c r="AJ248" s="4" t="n"/>
      <c r="AK248" s="7" t="n"/>
      <c r="AL248" s="4" t="n"/>
      <c r="AM248" s="4" t="n"/>
      <c r="AO248" s="8" t="n"/>
      <c r="AS248" s="8" t="n"/>
      <c r="AT248">
        <f>IFERROR(IF($B248="","",IF(COUNTIF($B$6:$B$305,$B248)&gt;1,"管理番号重複",IF(AND($C248="",OR($D248&lt;&gt;"",$L248&lt;&gt;"",$O248&lt;&gt;"",$R248&lt;&gt;"")),"交付日なしでデータあり",IF(OR(AND($L248&lt;&gt;"",$C248&lt;&gt;"",$L248&lt;$C248),AND($O248&lt;&gt;"",$C248&lt;&gt;"",$O248&lt;$C248),AND($R248&lt;&gt;"",$C248&lt;&gt;"",$R248&lt;$C248)),"交付日前の受領日",IF(OR(AND($L248&lt;&gt;"",$L248&gt;設定!$B$10),AND($O248&lt;&gt;"",$O248&gt;設定!$B$10),AND($R248&lt;&gt;"",$R248&gt;設定!$B$10)),"未来の受領日",IF(AND($AK248&lt;&gt;"",$C248&lt;&gt;"",$AK248&lt;$C248),"交付日前の照合日",IF(AND($AK248="",$AI248&lt;&gt;"","確認済み"),"受領前の照合",IF(AND($AI248="確認済み",$AK248=""),"照合済みで照合日なし",IF(AND($AI248="不備あり",$AR248=""),"不備ありで不備内容なし",IF(AND($L248&lt;&gt;"",$O248&lt;&gt;"",$R248&lt;&gt;"",$AT248="未着対応中"),"全票受領で未着対応中",IF($I248="不明・要確認","ルート不明",IF($J248="","保管場所なし",IF($Z248="","担当者なし",""))))))))))))),"")</f>
        <v/>
      </c>
      <c r="AU248" s="8" t="n"/>
    </row>
    <row r="249">
      <c r="A249" s="4">
        <f>IF($B249="","",ROW()-5)</f>
        <v/>
      </c>
      <c r="B249" s="5" t="n"/>
      <c r="C249" s="6" t="n"/>
      <c r="D249" s="5" t="n"/>
      <c r="E249" s="5" t="n"/>
      <c r="F249" s="5" t="n"/>
      <c r="G249" s="5" t="n"/>
      <c r="H249" s="5" t="n"/>
      <c r="I249" s="5" t="n"/>
      <c r="J249" s="5" t="n"/>
      <c r="K249" s="7">
        <f>IF($C249="","",IF($D249="特別管理",設定!$B$3,設定!$B$2)+$C249)</f>
        <v/>
      </c>
      <c r="L249" s="6" t="n"/>
      <c r="M249" s="7">
        <f>IF($L249="","",EDATE($L249,設定!$B$5*12))</f>
        <v/>
      </c>
      <c r="N249" s="7">
        <f>IF($C249="","",IF($D249="特別管理",設定!$B$3,設定!$B$2)+$C249)</f>
        <v/>
      </c>
      <c r="O249" s="6" t="n"/>
      <c r="P249" s="7">
        <f>IF($O249="","",EDATE($O249,設定!$B$5*12))</f>
        <v/>
      </c>
      <c r="Q249" s="7">
        <f>IF($C249="","",設定!$B$4+$C249)</f>
        <v/>
      </c>
      <c r="R249" s="6" t="n"/>
      <c r="S249" s="7">
        <f>IF($R249="","",EDATE($R249,設定!$B$5*12))</f>
        <v/>
      </c>
      <c r="T249" s="7">
        <f>IF($C249="","",EDATE($C249,設定!$B$5*12))</f>
        <v/>
      </c>
      <c r="U249" s="7">
        <f>IF(COUNT($M249,$P249,$S249,$T249)=0,"",MAX(IF($M249="",0,$M249),IF($P249="",0,$P249),IF($S249="",0,$S249),IF($T249="",0,$T249)))</f>
        <v/>
      </c>
      <c r="V249" s="6" t="n"/>
      <c r="W249" s="5" t="n"/>
      <c r="X249" s="7">
        <f>IF(AND($L249="",$K249&lt;&gt;"",設定!$B$10&gt;$K249),$K249+設定!$B$7,"")</f>
        <v/>
      </c>
      <c r="Y249" s="5" t="n"/>
      <c r="Z249" s="5" t="n"/>
      <c r="AA249" s="5" t="n"/>
      <c r="AB249" s="4">
        <f>IF(AH249=5,"完了",IF(AH249=4,"要確認：区分またはルート未設定",IF(AH249=3,IF(AND(設定!$B$10&gt;$K249,$L249=""),"B2票期限超過",IF(AND(設定!$B$10&gt;$N249,$O249=""),"D票期限超過","E票期限超過")),IF(AH249=2,IF(AND(設定!$B$11&gt;=$K249,$L249=""),"B2票期限間近",IF(AND(設定!$B$11&gt;=$N249,$O249=""),"D票期限間近","E票期限間近")),IF(AH249=1,"E票要確認","確認中")))))</f>
        <v/>
      </c>
      <c r="AC249" s="6" t="n"/>
      <c r="AD249" s="5" t="n"/>
      <c r="AE249" s="4">
        <f>IF($L249&lt;&gt;"","受領",IF($K249="","",IF(設定!$B$10&gt;$K249,"超過",IF(設定!$B$11&gt;=$K249,"間近","OK"))))</f>
        <v/>
      </c>
      <c r="AF249" s="4">
        <f>IF($O249&lt;&gt;"","受領",IF($N249="","",IF(設定!$B$10&gt;$N249,"超過",IF(設定!$B$11&gt;=$N249,"間近","OK"))))</f>
        <v/>
      </c>
      <c r="AG249" s="4">
        <f>IF($R249&lt;&gt;"","受領",IF($Q249="","",IF(設定!$B$10&gt;$Q249,"超過",IF(設定!$B$11&gt;=$Q249,"間近","OK"))))</f>
        <v/>
      </c>
      <c r="AH249" s="4">
        <f>IF($B249="",0,IF(($AA249="全票受領済み")+($L249&lt;&gt;"")*($O249&lt;&gt;"")*($R249&lt;&gt;""),5,IF(($D249="")+($I249="不明・要確認"),4,IF((設定!$B$10&gt;$K249)*($L249="")+(設定!$B$10&gt;$N249)*($O249="")+(設定!$B$10&gt;$Q249)*($R249=""),3,IF((設定!$B$11&gt;=$K249)*($L249="")+(設定!$B$11&gt;=$N249)*($O249="")+(設定!$B$11&gt;=$Q249)*($R249=""),2,IF($Q249="",1,0))))))</f>
        <v/>
      </c>
      <c r="AI249" s="8">
        <f>IFERROR(IF($AK249="","",$AK249+設定!$B$9),"")</f>
        <v/>
      </c>
      <c r="AJ249" s="4" t="n"/>
      <c r="AK249" s="7" t="n"/>
      <c r="AL249" s="4" t="n"/>
      <c r="AM249" s="4" t="n"/>
      <c r="AO249" s="8" t="n"/>
      <c r="AS249" s="8" t="n"/>
      <c r="AT249">
        <f>IFERROR(IF($B249="","",IF(COUNTIF($B$6:$B$305,$B249)&gt;1,"管理番号重複",IF(AND($C249="",OR($D249&lt;&gt;"",$L249&lt;&gt;"",$O249&lt;&gt;"",$R249&lt;&gt;"")),"交付日なしでデータあり",IF(OR(AND($L249&lt;&gt;"",$C249&lt;&gt;"",$L249&lt;$C249),AND($O249&lt;&gt;"",$C249&lt;&gt;"",$O249&lt;$C249),AND($R249&lt;&gt;"",$C249&lt;&gt;"",$R249&lt;$C249)),"交付日前の受領日",IF(OR(AND($L249&lt;&gt;"",$L249&gt;設定!$B$10),AND($O249&lt;&gt;"",$O249&gt;設定!$B$10),AND($R249&lt;&gt;"",$R249&gt;設定!$B$10)),"未来の受領日",IF(AND($AK249&lt;&gt;"",$C249&lt;&gt;"",$AK249&lt;$C249),"交付日前の照合日",IF(AND($AK249="",$AI249&lt;&gt;"","確認済み"),"受領前の照合",IF(AND($AI249="確認済み",$AK249=""),"照合済みで照合日なし",IF(AND($AI249="不備あり",$AR249=""),"不備ありで不備内容なし",IF(AND($L249&lt;&gt;"",$O249&lt;&gt;"",$R249&lt;&gt;"",$AT249="未着対応中"),"全票受領で未着対応中",IF($I249="不明・要確認","ルート不明",IF($J249="","保管場所なし",IF($Z249="","担当者なし",""))))))))))))),"")</f>
        <v/>
      </c>
      <c r="AU249" s="8" t="n"/>
    </row>
    <row r="250">
      <c r="A250" s="4">
        <f>IF($B250="","",ROW()-5)</f>
        <v/>
      </c>
      <c r="B250" s="5" t="n"/>
      <c r="C250" s="6" t="n"/>
      <c r="D250" s="5" t="n"/>
      <c r="E250" s="5" t="n"/>
      <c r="F250" s="5" t="n"/>
      <c r="G250" s="5" t="n"/>
      <c r="H250" s="5" t="n"/>
      <c r="I250" s="5" t="n"/>
      <c r="J250" s="5" t="n"/>
      <c r="K250" s="7">
        <f>IF($C250="","",IF($D250="特別管理",設定!$B$3,設定!$B$2)+$C250)</f>
        <v/>
      </c>
      <c r="L250" s="6" t="n"/>
      <c r="M250" s="7">
        <f>IF($L250="","",EDATE($L250,設定!$B$5*12))</f>
        <v/>
      </c>
      <c r="N250" s="7">
        <f>IF($C250="","",IF($D250="特別管理",設定!$B$3,設定!$B$2)+$C250)</f>
        <v/>
      </c>
      <c r="O250" s="6" t="n"/>
      <c r="P250" s="7">
        <f>IF($O250="","",EDATE($O250,設定!$B$5*12))</f>
        <v/>
      </c>
      <c r="Q250" s="7">
        <f>IF($C250="","",設定!$B$4+$C250)</f>
        <v/>
      </c>
      <c r="R250" s="6" t="n"/>
      <c r="S250" s="7">
        <f>IF($R250="","",EDATE($R250,設定!$B$5*12))</f>
        <v/>
      </c>
      <c r="T250" s="7">
        <f>IF($C250="","",EDATE($C250,設定!$B$5*12))</f>
        <v/>
      </c>
      <c r="U250" s="7">
        <f>IF(COUNT($M250,$P250,$S250,$T250)=0,"",MAX(IF($M250="",0,$M250),IF($P250="",0,$P250),IF($S250="",0,$S250),IF($T250="",0,$T250)))</f>
        <v/>
      </c>
      <c r="V250" s="6" t="n"/>
      <c r="W250" s="5" t="n"/>
      <c r="X250" s="7">
        <f>IF(AND($L250="",$K250&lt;&gt;"",設定!$B$10&gt;$K250),$K250+設定!$B$7,"")</f>
        <v/>
      </c>
      <c r="Y250" s="5" t="n"/>
      <c r="Z250" s="5" t="n"/>
      <c r="AA250" s="5" t="n"/>
      <c r="AB250" s="4">
        <f>IF(AH250=5,"完了",IF(AH250=4,"要確認：区分またはルート未設定",IF(AH250=3,IF(AND(設定!$B$10&gt;$K250,$L250=""),"B2票期限超過",IF(AND(設定!$B$10&gt;$N250,$O250=""),"D票期限超過","E票期限超過")),IF(AH250=2,IF(AND(設定!$B$11&gt;=$K250,$L250=""),"B2票期限間近",IF(AND(設定!$B$11&gt;=$N250,$O250=""),"D票期限間近","E票期限間近")),IF(AH250=1,"E票要確認","確認中")))))</f>
        <v/>
      </c>
      <c r="AC250" s="6" t="n"/>
      <c r="AD250" s="5" t="n"/>
      <c r="AE250" s="4">
        <f>IF($L250&lt;&gt;"","受領",IF($K250="","",IF(設定!$B$10&gt;$K250,"超過",IF(設定!$B$11&gt;=$K250,"間近","OK"))))</f>
        <v/>
      </c>
      <c r="AF250" s="4">
        <f>IF($O250&lt;&gt;"","受領",IF($N250="","",IF(設定!$B$10&gt;$N250,"超過",IF(設定!$B$11&gt;=$N250,"間近","OK"))))</f>
        <v/>
      </c>
      <c r="AG250" s="4">
        <f>IF($R250&lt;&gt;"","受領",IF($Q250="","",IF(設定!$B$10&gt;$Q250,"超過",IF(設定!$B$11&gt;=$Q250,"間近","OK"))))</f>
        <v/>
      </c>
      <c r="AH250" s="4">
        <f>IF($B250="",0,IF(($AA250="全票受領済み")+($L250&lt;&gt;"")*($O250&lt;&gt;"")*($R250&lt;&gt;""),5,IF(($D250="")+($I250="不明・要確認"),4,IF((設定!$B$10&gt;$K250)*($L250="")+(設定!$B$10&gt;$N250)*($O250="")+(設定!$B$10&gt;$Q250)*($R250=""),3,IF((設定!$B$11&gt;=$K250)*($L250="")+(設定!$B$11&gt;=$N250)*($O250="")+(設定!$B$11&gt;=$Q250)*($R250=""),2,IF($Q250="",1,0))))))</f>
        <v/>
      </c>
      <c r="AI250" s="8">
        <f>IFERROR(IF($AK250="","",$AK250+設定!$B$9),"")</f>
        <v/>
      </c>
      <c r="AJ250" s="4" t="n"/>
      <c r="AK250" s="7" t="n"/>
      <c r="AL250" s="4" t="n"/>
      <c r="AM250" s="4" t="n"/>
      <c r="AO250" s="8" t="n"/>
      <c r="AS250" s="8" t="n"/>
      <c r="AT250">
        <f>IFERROR(IF($B250="","",IF(COUNTIF($B$6:$B$305,$B250)&gt;1,"管理番号重複",IF(AND($C250="",OR($D250&lt;&gt;"",$L250&lt;&gt;"",$O250&lt;&gt;"",$R250&lt;&gt;"")),"交付日なしでデータあり",IF(OR(AND($L250&lt;&gt;"",$C250&lt;&gt;"",$L250&lt;$C250),AND($O250&lt;&gt;"",$C250&lt;&gt;"",$O250&lt;$C250),AND($R250&lt;&gt;"",$C250&lt;&gt;"",$R250&lt;$C250)),"交付日前の受領日",IF(OR(AND($L250&lt;&gt;"",$L250&gt;設定!$B$10),AND($O250&lt;&gt;"",$O250&gt;設定!$B$10),AND($R250&lt;&gt;"",$R250&gt;設定!$B$10)),"未来の受領日",IF(AND($AK250&lt;&gt;"",$C250&lt;&gt;"",$AK250&lt;$C250),"交付日前の照合日",IF(AND($AK250="",$AI250&lt;&gt;"","確認済み"),"受領前の照合",IF(AND($AI250="確認済み",$AK250=""),"照合済みで照合日なし",IF(AND($AI250="不備あり",$AR250=""),"不備ありで不備内容なし",IF(AND($L250&lt;&gt;"",$O250&lt;&gt;"",$R250&lt;&gt;"",$AT250="未着対応中"),"全票受領で未着対応中",IF($I250="不明・要確認","ルート不明",IF($J250="","保管場所なし",IF($Z250="","担当者なし",""))))))))))))),"")</f>
        <v/>
      </c>
      <c r="AU250" s="8" t="n"/>
    </row>
    <row r="251">
      <c r="A251" s="4">
        <f>IF($B251="","",ROW()-5)</f>
        <v/>
      </c>
      <c r="B251" s="5" t="n"/>
      <c r="C251" s="6" t="n"/>
      <c r="D251" s="5" t="n"/>
      <c r="E251" s="5" t="n"/>
      <c r="F251" s="5" t="n"/>
      <c r="G251" s="5" t="n"/>
      <c r="H251" s="5" t="n"/>
      <c r="I251" s="5" t="n"/>
      <c r="J251" s="5" t="n"/>
      <c r="K251" s="7">
        <f>IF($C251="","",IF($D251="特別管理",設定!$B$3,設定!$B$2)+$C251)</f>
        <v/>
      </c>
      <c r="L251" s="6" t="n"/>
      <c r="M251" s="7">
        <f>IF($L251="","",EDATE($L251,設定!$B$5*12))</f>
        <v/>
      </c>
      <c r="N251" s="7">
        <f>IF($C251="","",IF($D251="特別管理",設定!$B$3,設定!$B$2)+$C251)</f>
        <v/>
      </c>
      <c r="O251" s="6" t="n"/>
      <c r="P251" s="7">
        <f>IF($O251="","",EDATE($O251,設定!$B$5*12))</f>
        <v/>
      </c>
      <c r="Q251" s="7">
        <f>IF($C251="","",設定!$B$4+$C251)</f>
        <v/>
      </c>
      <c r="R251" s="6" t="n"/>
      <c r="S251" s="7">
        <f>IF($R251="","",EDATE($R251,設定!$B$5*12))</f>
        <v/>
      </c>
      <c r="T251" s="7">
        <f>IF($C251="","",EDATE($C251,設定!$B$5*12))</f>
        <v/>
      </c>
      <c r="U251" s="7">
        <f>IF(COUNT($M251,$P251,$S251,$T251)=0,"",MAX(IF($M251="",0,$M251),IF($P251="",0,$P251),IF($S251="",0,$S251),IF($T251="",0,$T251)))</f>
        <v/>
      </c>
      <c r="V251" s="6" t="n"/>
      <c r="W251" s="5" t="n"/>
      <c r="X251" s="7">
        <f>IF(AND($L251="",$K251&lt;&gt;"",設定!$B$10&gt;$K251),$K251+設定!$B$7,"")</f>
        <v/>
      </c>
      <c r="Y251" s="5" t="n"/>
      <c r="Z251" s="5" t="n"/>
      <c r="AA251" s="5" t="n"/>
      <c r="AB251" s="4">
        <f>IF(AH251=5,"完了",IF(AH251=4,"要確認：区分またはルート未設定",IF(AH251=3,IF(AND(設定!$B$10&gt;$K251,$L251=""),"B2票期限超過",IF(AND(設定!$B$10&gt;$N251,$O251=""),"D票期限超過","E票期限超過")),IF(AH251=2,IF(AND(設定!$B$11&gt;=$K251,$L251=""),"B2票期限間近",IF(AND(設定!$B$11&gt;=$N251,$O251=""),"D票期限間近","E票期限間近")),IF(AH251=1,"E票要確認","確認中")))))</f>
        <v/>
      </c>
      <c r="AC251" s="6" t="n"/>
      <c r="AD251" s="5" t="n"/>
      <c r="AE251" s="4">
        <f>IF($L251&lt;&gt;"","受領",IF($K251="","",IF(設定!$B$10&gt;$K251,"超過",IF(設定!$B$11&gt;=$K251,"間近","OK"))))</f>
        <v/>
      </c>
      <c r="AF251" s="4">
        <f>IF($O251&lt;&gt;"","受領",IF($N251="","",IF(設定!$B$10&gt;$N251,"超過",IF(設定!$B$11&gt;=$N251,"間近","OK"))))</f>
        <v/>
      </c>
      <c r="AG251" s="4">
        <f>IF($R251&lt;&gt;"","受領",IF($Q251="","",IF(設定!$B$10&gt;$Q251,"超過",IF(設定!$B$11&gt;=$Q251,"間近","OK"))))</f>
        <v/>
      </c>
      <c r="AH251" s="4">
        <f>IF($B251="",0,IF(($AA251="全票受領済み")+($L251&lt;&gt;"")*($O251&lt;&gt;"")*($R251&lt;&gt;""),5,IF(($D251="")+($I251="不明・要確認"),4,IF((設定!$B$10&gt;$K251)*($L251="")+(設定!$B$10&gt;$N251)*($O251="")+(設定!$B$10&gt;$Q251)*($R251=""),3,IF((設定!$B$11&gt;=$K251)*($L251="")+(設定!$B$11&gt;=$N251)*($O251="")+(設定!$B$11&gt;=$Q251)*($R251=""),2,IF($Q251="",1,0))))))</f>
        <v/>
      </c>
      <c r="AI251" s="8">
        <f>IFERROR(IF($AK251="","",$AK251+設定!$B$9),"")</f>
        <v/>
      </c>
      <c r="AJ251" s="4" t="n"/>
      <c r="AK251" s="7" t="n"/>
      <c r="AL251" s="4" t="n"/>
      <c r="AM251" s="4" t="n"/>
      <c r="AO251" s="8" t="n"/>
      <c r="AS251" s="8" t="n"/>
      <c r="AT251">
        <f>IFERROR(IF($B251="","",IF(COUNTIF($B$6:$B$305,$B251)&gt;1,"管理番号重複",IF(AND($C251="",OR($D251&lt;&gt;"",$L251&lt;&gt;"",$O251&lt;&gt;"",$R251&lt;&gt;"")),"交付日なしでデータあり",IF(OR(AND($L251&lt;&gt;"",$C251&lt;&gt;"",$L251&lt;$C251),AND($O251&lt;&gt;"",$C251&lt;&gt;"",$O251&lt;$C251),AND($R251&lt;&gt;"",$C251&lt;&gt;"",$R251&lt;$C251)),"交付日前の受領日",IF(OR(AND($L251&lt;&gt;"",$L251&gt;設定!$B$10),AND($O251&lt;&gt;"",$O251&gt;設定!$B$10),AND($R251&lt;&gt;"",$R251&gt;設定!$B$10)),"未来の受領日",IF(AND($AK251&lt;&gt;"",$C251&lt;&gt;"",$AK251&lt;$C251),"交付日前の照合日",IF(AND($AK251="",$AI251&lt;&gt;"","確認済み"),"受領前の照合",IF(AND($AI251="確認済み",$AK251=""),"照合済みで照合日なし",IF(AND($AI251="不備あり",$AR251=""),"不備ありで不備内容なし",IF(AND($L251&lt;&gt;"",$O251&lt;&gt;"",$R251&lt;&gt;"",$AT251="未着対応中"),"全票受領で未着対応中",IF($I251="不明・要確認","ルート不明",IF($J251="","保管場所なし",IF($Z251="","担当者なし",""))))))))))))),"")</f>
        <v/>
      </c>
      <c r="AU251" s="8" t="n"/>
    </row>
    <row r="252">
      <c r="A252" s="4">
        <f>IF($B252="","",ROW()-5)</f>
        <v/>
      </c>
      <c r="B252" s="5" t="n"/>
      <c r="C252" s="6" t="n"/>
      <c r="D252" s="5" t="n"/>
      <c r="E252" s="5" t="n"/>
      <c r="F252" s="5" t="n"/>
      <c r="G252" s="5" t="n"/>
      <c r="H252" s="5" t="n"/>
      <c r="I252" s="5" t="n"/>
      <c r="J252" s="5" t="n"/>
      <c r="K252" s="7">
        <f>IF($C252="","",IF($D252="特別管理",設定!$B$3,設定!$B$2)+$C252)</f>
        <v/>
      </c>
      <c r="L252" s="6" t="n"/>
      <c r="M252" s="7">
        <f>IF($L252="","",EDATE($L252,設定!$B$5*12))</f>
        <v/>
      </c>
      <c r="N252" s="7">
        <f>IF($C252="","",IF($D252="特別管理",設定!$B$3,設定!$B$2)+$C252)</f>
        <v/>
      </c>
      <c r="O252" s="6" t="n"/>
      <c r="P252" s="7">
        <f>IF($O252="","",EDATE($O252,設定!$B$5*12))</f>
        <v/>
      </c>
      <c r="Q252" s="7">
        <f>IF($C252="","",設定!$B$4+$C252)</f>
        <v/>
      </c>
      <c r="R252" s="6" t="n"/>
      <c r="S252" s="7">
        <f>IF($R252="","",EDATE($R252,設定!$B$5*12))</f>
        <v/>
      </c>
      <c r="T252" s="7">
        <f>IF($C252="","",EDATE($C252,設定!$B$5*12))</f>
        <v/>
      </c>
      <c r="U252" s="7">
        <f>IF(COUNT($M252,$P252,$S252,$T252)=0,"",MAX(IF($M252="",0,$M252),IF($P252="",0,$P252),IF($S252="",0,$S252),IF($T252="",0,$T252)))</f>
        <v/>
      </c>
      <c r="V252" s="6" t="n"/>
      <c r="W252" s="5" t="n"/>
      <c r="X252" s="7">
        <f>IF(AND($L252="",$K252&lt;&gt;"",設定!$B$10&gt;$K252),$K252+設定!$B$7,"")</f>
        <v/>
      </c>
      <c r="Y252" s="5" t="n"/>
      <c r="Z252" s="5" t="n"/>
      <c r="AA252" s="5" t="n"/>
      <c r="AB252" s="4">
        <f>IF(AH252=5,"完了",IF(AH252=4,"要確認：区分またはルート未設定",IF(AH252=3,IF(AND(設定!$B$10&gt;$K252,$L252=""),"B2票期限超過",IF(AND(設定!$B$10&gt;$N252,$O252=""),"D票期限超過","E票期限超過")),IF(AH252=2,IF(AND(設定!$B$11&gt;=$K252,$L252=""),"B2票期限間近",IF(AND(設定!$B$11&gt;=$N252,$O252=""),"D票期限間近","E票期限間近")),IF(AH252=1,"E票要確認","確認中")))))</f>
        <v/>
      </c>
      <c r="AC252" s="6" t="n"/>
      <c r="AD252" s="5" t="n"/>
      <c r="AE252" s="4">
        <f>IF($L252&lt;&gt;"","受領",IF($K252="","",IF(設定!$B$10&gt;$K252,"超過",IF(設定!$B$11&gt;=$K252,"間近","OK"))))</f>
        <v/>
      </c>
      <c r="AF252" s="4">
        <f>IF($O252&lt;&gt;"","受領",IF($N252="","",IF(設定!$B$10&gt;$N252,"超過",IF(設定!$B$11&gt;=$N252,"間近","OK"))))</f>
        <v/>
      </c>
      <c r="AG252" s="4">
        <f>IF($R252&lt;&gt;"","受領",IF($Q252="","",IF(設定!$B$10&gt;$Q252,"超過",IF(設定!$B$11&gt;=$Q252,"間近","OK"))))</f>
        <v/>
      </c>
      <c r="AH252" s="4">
        <f>IF($B252="",0,IF(($AA252="全票受領済み")+($L252&lt;&gt;"")*($O252&lt;&gt;"")*($R252&lt;&gt;""),5,IF(($D252="")+($I252="不明・要確認"),4,IF((設定!$B$10&gt;$K252)*($L252="")+(設定!$B$10&gt;$N252)*($O252="")+(設定!$B$10&gt;$Q252)*($R252=""),3,IF((設定!$B$11&gt;=$K252)*($L252="")+(設定!$B$11&gt;=$N252)*($O252="")+(設定!$B$11&gt;=$Q252)*($R252=""),2,IF($Q252="",1,0))))))</f>
        <v/>
      </c>
      <c r="AI252" s="8">
        <f>IFERROR(IF($AK252="","",$AK252+設定!$B$9),"")</f>
        <v/>
      </c>
      <c r="AJ252" s="4" t="n"/>
      <c r="AK252" s="7" t="n"/>
      <c r="AL252" s="4" t="n"/>
      <c r="AM252" s="4" t="n"/>
      <c r="AO252" s="8" t="n"/>
      <c r="AS252" s="8" t="n"/>
      <c r="AT252">
        <f>IFERROR(IF($B252="","",IF(COUNTIF($B$6:$B$305,$B252)&gt;1,"管理番号重複",IF(AND($C252="",OR($D252&lt;&gt;"",$L252&lt;&gt;"",$O252&lt;&gt;"",$R252&lt;&gt;"")),"交付日なしでデータあり",IF(OR(AND($L252&lt;&gt;"",$C252&lt;&gt;"",$L252&lt;$C252),AND($O252&lt;&gt;"",$C252&lt;&gt;"",$O252&lt;$C252),AND($R252&lt;&gt;"",$C252&lt;&gt;"",$R252&lt;$C252)),"交付日前の受領日",IF(OR(AND($L252&lt;&gt;"",$L252&gt;設定!$B$10),AND($O252&lt;&gt;"",$O252&gt;設定!$B$10),AND($R252&lt;&gt;"",$R252&gt;設定!$B$10)),"未来の受領日",IF(AND($AK252&lt;&gt;"",$C252&lt;&gt;"",$AK252&lt;$C252),"交付日前の照合日",IF(AND($AK252="",$AI252&lt;&gt;"","確認済み"),"受領前の照合",IF(AND($AI252="確認済み",$AK252=""),"照合済みで照合日なし",IF(AND($AI252="不備あり",$AR252=""),"不備ありで不備内容なし",IF(AND($L252&lt;&gt;"",$O252&lt;&gt;"",$R252&lt;&gt;"",$AT252="未着対応中"),"全票受領で未着対応中",IF($I252="不明・要確認","ルート不明",IF($J252="","保管場所なし",IF($Z252="","担当者なし",""))))))))))))),"")</f>
        <v/>
      </c>
      <c r="AU252" s="8" t="n"/>
    </row>
    <row r="253">
      <c r="A253" s="4">
        <f>IF($B253="","",ROW()-5)</f>
        <v/>
      </c>
      <c r="B253" s="5" t="n"/>
      <c r="C253" s="6" t="n"/>
      <c r="D253" s="5" t="n"/>
      <c r="E253" s="5" t="n"/>
      <c r="F253" s="5" t="n"/>
      <c r="G253" s="5" t="n"/>
      <c r="H253" s="5" t="n"/>
      <c r="I253" s="5" t="n"/>
      <c r="J253" s="5" t="n"/>
      <c r="K253" s="7">
        <f>IF($C253="","",IF($D253="特別管理",設定!$B$3,設定!$B$2)+$C253)</f>
        <v/>
      </c>
      <c r="L253" s="6" t="n"/>
      <c r="M253" s="7">
        <f>IF($L253="","",EDATE($L253,設定!$B$5*12))</f>
        <v/>
      </c>
      <c r="N253" s="7">
        <f>IF($C253="","",IF($D253="特別管理",設定!$B$3,設定!$B$2)+$C253)</f>
        <v/>
      </c>
      <c r="O253" s="6" t="n"/>
      <c r="P253" s="7">
        <f>IF($O253="","",EDATE($O253,設定!$B$5*12))</f>
        <v/>
      </c>
      <c r="Q253" s="7">
        <f>IF($C253="","",設定!$B$4+$C253)</f>
        <v/>
      </c>
      <c r="R253" s="6" t="n"/>
      <c r="S253" s="7">
        <f>IF($R253="","",EDATE($R253,設定!$B$5*12))</f>
        <v/>
      </c>
      <c r="T253" s="7">
        <f>IF($C253="","",EDATE($C253,設定!$B$5*12))</f>
        <v/>
      </c>
      <c r="U253" s="7">
        <f>IF(COUNT($M253,$P253,$S253,$T253)=0,"",MAX(IF($M253="",0,$M253),IF($P253="",0,$P253),IF($S253="",0,$S253),IF($T253="",0,$T253)))</f>
        <v/>
      </c>
      <c r="V253" s="6" t="n"/>
      <c r="W253" s="5" t="n"/>
      <c r="X253" s="7">
        <f>IF(AND($L253="",$K253&lt;&gt;"",設定!$B$10&gt;$K253),$K253+設定!$B$7,"")</f>
        <v/>
      </c>
      <c r="Y253" s="5" t="n"/>
      <c r="Z253" s="5" t="n"/>
      <c r="AA253" s="5" t="n"/>
      <c r="AB253" s="4">
        <f>IF(AH253=5,"完了",IF(AH253=4,"要確認：区分またはルート未設定",IF(AH253=3,IF(AND(設定!$B$10&gt;$K253,$L253=""),"B2票期限超過",IF(AND(設定!$B$10&gt;$N253,$O253=""),"D票期限超過","E票期限超過")),IF(AH253=2,IF(AND(設定!$B$11&gt;=$K253,$L253=""),"B2票期限間近",IF(AND(設定!$B$11&gt;=$N253,$O253=""),"D票期限間近","E票期限間近")),IF(AH253=1,"E票要確認","確認中")))))</f>
        <v/>
      </c>
      <c r="AC253" s="6" t="n"/>
      <c r="AD253" s="5" t="n"/>
      <c r="AE253" s="4">
        <f>IF($L253&lt;&gt;"","受領",IF($K253="","",IF(設定!$B$10&gt;$K253,"超過",IF(設定!$B$11&gt;=$K253,"間近","OK"))))</f>
        <v/>
      </c>
      <c r="AF253" s="4">
        <f>IF($O253&lt;&gt;"","受領",IF($N253="","",IF(設定!$B$10&gt;$N253,"超過",IF(設定!$B$11&gt;=$N253,"間近","OK"))))</f>
        <v/>
      </c>
      <c r="AG253" s="4">
        <f>IF($R253&lt;&gt;"","受領",IF($Q253="","",IF(設定!$B$10&gt;$Q253,"超過",IF(設定!$B$11&gt;=$Q253,"間近","OK"))))</f>
        <v/>
      </c>
      <c r="AH253" s="4">
        <f>IF($B253="",0,IF(($AA253="全票受領済み")+($L253&lt;&gt;"")*($O253&lt;&gt;"")*($R253&lt;&gt;""),5,IF(($D253="")+($I253="不明・要確認"),4,IF((設定!$B$10&gt;$K253)*($L253="")+(設定!$B$10&gt;$N253)*($O253="")+(設定!$B$10&gt;$Q253)*($R253=""),3,IF((設定!$B$11&gt;=$K253)*($L253="")+(設定!$B$11&gt;=$N253)*($O253="")+(設定!$B$11&gt;=$Q253)*($R253=""),2,IF($Q253="",1,0))))))</f>
        <v/>
      </c>
      <c r="AI253" s="8">
        <f>IFERROR(IF($AK253="","",$AK253+設定!$B$9),"")</f>
        <v/>
      </c>
      <c r="AJ253" s="4" t="n"/>
      <c r="AK253" s="7" t="n"/>
      <c r="AL253" s="4" t="n"/>
      <c r="AM253" s="4" t="n"/>
      <c r="AO253" s="8" t="n"/>
      <c r="AS253" s="8" t="n"/>
      <c r="AT253">
        <f>IFERROR(IF($B253="","",IF(COUNTIF($B$6:$B$305,$B253)&gt;1,"管理番号重複",IF(AND($C253="",OR($D253&lt;&gt;"",$L253&lt;&gt;"",$O253&lt;&gt;"",$R253&lt;&gt;"")),"交付日なしでデータあり",IF(OR(AND($L253&lt;&gt;"",$C253&lt;&gt;"",$L253&lt;$C253),AND($O253&lt;&gt;"",$C253&lt;&gt;"",$O253&lt;$C253),AND($R253&lt;&gt;"",$C253&lt;&gt;"",$R253&lt;$C253)),"交付日前の受領日",IF(OR(AND($L253&lt;&gt;"",$L253&gt;設定!$B$10),AND($O253&lt;&gt;"",$O253&gt;設定!$B$10),AND($R253&lt;&gt;"",$R253&gt;設定!$B$10)),"未来の受領日",IF(AND($AK253&lt;&gt;"",$C253&lt;&gt;"",$AK253&lt;$C253),"交付日前の照合日",IF(AND($AK253="",$AI253&lt;&gt;"","確認済み"),"受領前の照合",IF(AND($AI253="確認済み",$AK253=""),"照合済みで照合日なし",IF(AND($AI253="不備あり",$AR253=""),"不備ありで不備内容なし",IF(AND($L253&lt;&gt;"",$O253&lt;&gt;"",$R253&lt;&gt;"",$AT253="未着対応中"),"全票受領で未着対応中",IF($I253="不明・要確認","ルート不明",IF($J253="","保管場所なし",IF($Z253="","担当者なし",""))))))))))))),"")</f>
        <v/>
      </c>
      <c r="AU253" s="8" t="n"/>
    </row>
    <row r="254">
      <c r="A254" s="4">
        <f>IF($B254="","",ROW()-5)</f>
        <v/>
      </c>
      <c r="B254" s="5" t="n"/>
      <c r="C254" s="6" t="n"/>
      <c r="D254" s="5" t="n"/>
      <c r="E254" s="5" t="n"/>
      <c r="F254" s="5" t="n"/>
      <c r="G254" s="5" t="n"/>
      <c r="H254" s="5" t="n"/>
      <c r="I254" s="5" t="n"/>
      <c r="J254" s="5" t="n"/>
      <c r="K254" s="7">
        <f>IF($C254="","",IF($D254="特別管理",設定!$B$3,設定!$B$2)+$C254)</f>
        <v/>
      </c>
      <c r="L254" s="6" t="n"/>
      <c r="M254" s="7">
        <f>IF($L254="","",EDATE($L254,設定!$B$5*12))</f>
        <v/>
      </c>
      <c r="N254" s="7">
        <f>IF($C254="","",IF($D254="特別管理",設定!$B$3,設定!$B$2)+$C254)</f>
        <v/>
      </c>
      <c r="O254" s="6" t="n"/>
      <c r="P254" s="7">
        <f>IF($O254="","",EDATE($O254,設定!$B$5*12))</f>
        <v/>
      </c>
      <c r="Q254" s="7">
        <f>IF($C254="","",設定!$B$4+$C254)</f>
        <v/>
      </c>
      <c r="R254" s="6" t="n"/>
      <c r="S254" s="7">
        <f>IF($R254="","",EDATE($R254,設定!$B$5*12))</f>
        <v/>
      </c>
      <c r="T254" s="7">
        <f>IF($C254="","",EDATE($C254,設定!$B$5*12))</f>
        <v/>
      </c>
      <c r="U254" s="7">
        <f>IF(COUNT($M254,$P254,$S254,$T254)=0,"",MAX(IF($M254="",0,$M254),IF($P254="",0,$P254),IF($S254="",0,$S254),IF($T254="",0,$T254)))</f>
        <v/>
      </c>
      <c r="V254" s="6" t="n"/>
      <c r="W254" s="5" t="n"/>
      <c r="X254" s="7">
        <f>IF(AND($L254="",$K254&lt;&gt;"",設定!$B$10&gt;$K254),$K254+設定!$B$7,"")</f>
        <v/>
      </c>
      <c r="Y254" s="5" t="n"/>
      <c r="Z254" s="5" t="n"/>
      <c r="AA254" s="5" t="n"/>
      <c r="AB254" s="4">
        <f>IF(AH254=5,"完了",IF(AH254=4,"要確認：区分またはルート未設定",IF(AH254=3,IF(AND(設定!$B$10&gt;$K254,$L254=""),"B2票期限超過",IF(AND(設定!$B$10&gt;$N254,$O254=""),"D票期限超過","E票期限超過")),IF(AH254=2,IF(AND(設定!$B$11&gt;=$K254,$L254=""),"B2票期限間近",IF(AND(設定!$B$11&gt;=$N254,$O254=""),"D票期限間近","E票期限間近")),IF(AH254=1,"E票要確認","確認中")))))</f>
        <v/>
      </c>
      <c r="AC254" s="6" t="n"/>
      <c r="AD254" s="5" t="n"/>
      <c r="AE254" s="4">
        <f>IF($L254&lt;&gt;"","受領",IF($K254="","",IF(設定!$B$10&gt;$K254,"超過",IF(設定!$B$11&gt;=$K254,"間近","OK"))))</f>
        <v/>
      </c>
      <c r="AF254" s="4">
        <f>IF($O254&lt;&gt;"","受領",IF($N254="","",IF(設定!$B$10&gt;$N254,"超過",IF(設定!$B$11&gt;=$N254,"間近","OK"))))</f>
        <v/>
      </c>
      <c r="AG254" s="4">
        <f>IF($R254&lt;&gt;"","受領",IF($Q254="","",IF(設定!$B$10&gt;$Q254,"超過",IF(設定!$B$11&gt;=$Q254,"間近","OK"))))</f>
        <v/>
      </c>
      <c r="AH254" s="4">
        <f>IF($B254="",0,IF(($AA254="全票受領済み")+($L254&lt;&gt;"")*($O254&lt;&gt;"")*($R254&lt;&gt;""),5,IF(($D254="")+($I254="不明・要確認"),4,IF((設定!$B$10&gt;$K254)*($L254="")+(設定!$B$10&gt;$N254)*($O254="")+(設定!$B$10&gt;$Q254)*($R254=""),3,IF((設定!$B$11&gt;=$K254)*($L254="")+(設定!$B$11&gt;=$N254)*($O254="")+(設定!$B$11&gt;=$Q254)*($R254=""),2,IF($Q254="",1,0))))))</f>
        <v/>
      </c>
      <c r="AI254" s="8">
        <f>IFERROR(IF($AK254="","",$AK254+設定!$B$9),"")</f>
        <v/>
      </c>
      <c r="AJ254" s="4" t="n"/>
      <c r="AK254" s="7" t="n"/>
      <c r="AL254" s="4" t="n"/>
      <c r="AM254" s="4" t="n"/>
      <c r="AO254" s="8" t="n"/>
      <c r="AS254" s="8" t="n"/>
      <c r="AT254">
        <f>IFERROR(IF($B254="","",IF(COUNTIF($B$6:$B$305,$B254)&gt;1,"管理番号重複",IF(AND($C254="",OR($D254&lt;&gt;"",$L254&lt;&gt;"",$O254&lt;&gt;"",$R254&lt;&gt;"")),"交付日なしでデータあり",IF(OR(AND($L254&lt;&gt;"",$C254&lt;&gt;"",$L254&lt;$C254),AND($O254&lt;&gt;"",$C254&lt;&gt;"",$O254&lt;$C254),AND($R254&lt;&gt;"",$C254&lt;&gt;"",$R254&lt;$C254)),"交付日前の受領日",IF(OR(AND($L254&lt;&gt;"",$L254&gt;設定!$B$10),AND($O254&lt;&gt;"",$O254&gt;設定!$B$10),AND($R254&lt;&gt;"",$R254&gt;設定!$B$10)),"未来の受領日",IF(AND($AK254&lt;&gt;"",$C254&lt;&gt;"",$AK254&lt;$C254),"交付日前の照合日",IF(AND($AK254="",$AI254&lt;&gt;"","確認済み"),"受領前の照合",IF(AND($AI254="確認済み",$AK254=""),"照合済みで照合日なし",IF(AND($AI254="不備あり",$AR254=""),"不備ありで不備内容なし",IF(AND($L254&lt;&gt;"",$O254&lt;&gt;"",$R254&lt;&gt;"",$AT254="未着対応中"),"全票受領で未着対応中",IF($I254="不明・要確認","ルート不明",IF($J254="","保管場所なし",IF($Z254="","担当者なし",""))))))))))))),"")</f>
        <v/>
      </c>
      <c r="AU254" s="8" t="n"/>
    </row>
    <row r="255">
      <c r="A255" s="4">
        <f>IF($B255="","",ROW()-5)</f>
        <v/>
      </c>
      <c r="B255" s="5" t="n"/>
      <c r="C255" s="6" t="n"/>
      <c r="D255" s="5" t="n"/>
      <c r="E255" s="5" t="n"/>
      <c r="F255" s="5" t="n"/>
      <c r="G255" s="5" t="n"/>
      <c r="H255" s="5" t="n"/>
      <c r="I255" s="5" t="n"/>
      <c r="J255" s="5" t="n"/>
      <c r="K255" s="7">
        <f>IF($C255="","",IF($D255="特別管理",設定!$B$3,設定!$B$2)+$C255)</f>
        <v/>
      </c>
      <c r="L255" s="6" t="n"/>
      <c r="M255" s="7">
        <f>IF($L255="","",EDATE($L255,設定!$B$5*12))</f>
        <v/>
      </c>
      <c r="N255" s="7">
        <f>IF($C255="","",IF($D255="特別管理",設定!$B$3,設定!$B$2)+$C255)</f>
        <v/>
      </c>
      <c r="O255" s="6" t="n"/>
      <c r="P255" s="7">
        <f>IF($O255="","",EDATE($O255,設定!$B$5*12))</f>
        <v/>
      </c>
      <c r="Q255" s="7">
        <f>IF($C255="","",設定!$B$4+$C255)</f>
        <v/>
      </c>
      <c r="R255" s="6" t="n"/>
      <c r="S255" s="7">
        <f>IF($R255="","",EDATE($R255,設定!$B$5*12))</f>
        <v/>
      </c>
      <c r="T255" s="7">
        <f>IF($C255="","",EDATE($C255,設定!$B$5*12))</f>
        <v/>
      </c>
      <c r="U255" s="7">
        <f>IF(COUNT($M255,$P255,$S255,$T255)=0,"",MAX(IF($M255="",0,$M255),IF($P255="",0,$P255),IF($S255="",0,$S255),IF($T255="",0,$T255)))</f>
        <v/>
      </c>
      <c r="V255" s="6" t="n"/>
      <c r="W255" s="5" t="n"/>
      <c r="X255" s="7">
        <f>IF(AND($L255="",$K255&lt;&gt;"",設定!$B$10&gt;$K255),$K255+設定!$B$7,"")</f>
        <v/>
      </c>
      <c r="Y255" s="5" t="n"/>
      <c r="Z255" s="5" t="n"/>
      <c r="AA255" s="5" t="n"/>
      <c r="AB255" s="4">
        <f>IF(AH255=5,"完了",IF(AH255=4,"要確認：区分またはルート未設定",IF(AH255=3,IF(AND(設定!$B$10&gt;$K255,$L255=""),"B2票期限超過",IF(AND(設定!$B$10&gt;$N255,$O255=""),"D票期限超過","E票期限超過")),IF(AH255=2,IF(AND(設定!$B$11&gt;=$K255,$L255=""),"B2票期限間近",IF(AND(設定!$B$11&gt;=$N255,$O255=""),"D票期限間近","E票期限間近")),IF(AH255=1,"E票要確認","確認中")))))</f>
        <v/>
      </c>
      <c r="AC255" s="6" t="n"/>
      <c r="AD255" s="5" t="n"/>
      <c r="AE255" s="4">
        <f>IF($L255&lt;&gt;"","受領",IF($K255="","",IF(設定!$B$10&gt;$K255,"超過",IF(設定!$B$11&gt;=$K255,"間近","OK"))))</f>
        <v/>
      </c>
      <c r="AF255" s="4">
        <f>IF($O255&lt;&gt;"","受領",IF($N255="","",IF(設定!$B$10&gt;$N255,"超過",IF(設定!$B$11&gt;=$N255,"間近","OK"))))</f>
        <v/>
      </c>
      <c r="AG255" s="4">
        <f>IF($R255&lt;&gt;"","受領",IF($Q255="","",IF(設定!$B$10&gt;$Q255,"超過",IF(設定!$B$11&gt;=$Q255,"間近","OK"))))</f>
        <v/>
      </c>
      <c r="AH255" s="4">
        <f>IF($B255="",0,IF(($AA255="全票受領済み")+($L255&lt;&gt;"")*($O255&lt;&gt;"")*($R255&lt;&gt;""),5,IF(($D255="")+($I255="不明・要確認"),4,IF((設定!$B$10&gt;$K255)*($L255="")+(設定!$B$10&gt;$N255)*($O255="")+(設定!$B$10&gt;$Q255)*($R255=""),3,IF((設定!$B$11&gt;=$K255)*($L255="")+(設定!$B$11&gt;=$N255)*($O255="")+(設定!$B$11&gt;=$Q255)*($R255=""),2,IF($Q255="",1,0))))))</f>
        <v/>
      </c>
      <c r="AI255" s="8">
        <f>IFERROR(IF($AK255="","",$AK255+設定!$B$9),"")</f>
        <v/>
      </c>
      <c r="AJ255" s="4" t="n"/>
      <c r="AK255" s="7" t="n"/>
      <c r="AL255" s="4" t="n"/>
      <c r="AM255" s="4" t="n"/>
      <c r="AO255" s="8" t="n"/>
      <c r="AS255" s="8" t="n"/>
      <c r="AT255">
        <f>IFERROR(IF($B255="","",IF(COUNTIF($B$6:$B$305,$B255)&gt;1,"管理番号重複",IF(AND($C255="",OR($D255&lt;&gt;"",$L255&lt;&gt;"",$O255&lt;&gt;"",$R255&lt;&gt;"")),"交付日なしでデータあり",IF(OR(AND($L255&lt;&gt;"",$C255&lt;&gt;"",$L255&lt;$C255),AND($O255&lt;&gt;"",$C255&lt;&gt;"",$O255&lt;$C255),AND($R255&lt;&gt;"",$C255&lt;&gt;"",$R255&lt;$C255)),"交付日前の受領日",IF(OR(AND($L255&lt;&gt;"",$L255&gt;設定!$B$10),AND($O255&lt;&gt;"",$O255&gt;設定!$B$10),AND($R255&lt;&gt;"",$R255&gt;設定!$B$10)),"未来の受領日",IF(AND($AK255&lt;&gt;"",$C255&lt;&gt;"",$AK255&lt;$C255),"交付日前の照合日",IF(AND($AK255="",$AI255&lt;&gt;"","確認済み"),"受領前の照合",IF(AND($AI255="確認済み",$AK255=""),"照合済みで照合日なし",IF(AND($AI255="不備あり",$AR255=""),"不備ありで不備内容なし",IF(AND($L255&lt;&gt;"",$O255&lt;&gt;"",$R255&lt;&gt;"",$AT255="未着対応中"),"全票受領で未着対応中",IF($I255="不明・要確認","ルート不明",IF($J255="","保管場所なし",IF($Z255="","担当者なし",""))))))))))))),"")</f>
        <v/>
      </c>
      <c r="AU255" s="8" t="n"/>
    </row>
    <row r="256">
      <c r="A256" s="4">
        <f>IF($B256="","",ROW()-5)</f>
        <v/>
      </c>
      <c r="B256" s="5" t="n"/>
      <c r="C256" s="6" t="n"/>
      <c r="D256" s="5" t="n"/>
      <c r="E256" s="5" t="n"/>
      <c r="F256" s="5" t="n"/>
      <c r="G256" s="5" t="n"/>
      <c r="H256" s="5" t="n"/>
      <c r="I256" s="5" t="n"/>
      <c r="J256" s="5" t="n"/>
      <c r="K256" s="7">
        <f>IF($C256="","",IF($D256="特別管理",設定!$B$3,設定!$B$2)+$C256)</f>
        <v/>
      </c>
      <c r="L256" s="6" t="n"/>
      <c r="M256" s="7">
        <f>IF($L256="","",EDATE($L256,設定!$B$5*12))</f>
        <v/>
      </c>
      <c r="N256" s="7">
        <f>IF($C256="","",IF($D256="特別管理",設定!$B$3,設定!$B$2)+$C256)</f>
        <v/>
      </c>
      <c r="O256" s="6" t="n"/>
      <c r="P256" s="7">
        <f>IF($O256="","",EDATE($O256,設定!$B$5*12))</f>
        <v/>
      </c>
      <c r="Q256" s="7">
        <f>IF($C256="","",設定!$B$4+$C256)</f>
        <v/>
      </c>
      <c r="R256" s="6" t="n"/>
      <c r="S256" s="7">
        <f>IF($R256="","",EDATE($R256,設定!$B$5*12))</f>
        <v/>
      </c>
      <c r="T256" s="7">
        <f>IF($C256="","",EDATE($C256,設定!$B$5*12))</f>
        <v/>
      </c>
      <c r="U256" s="7">
        <f>IF(COUNT($M256,$P256,$S256,$T256)=0,"",MAX(IF($M256="",0,$M256),IF($P256="",0,$P256),IF($S256="",0,$S256),IF($T256="",0,$T256)))</f>
        <v/>
      </c>
      <c r="V256" s="6" t="n"/>
      <c r="W256" s="5" t="n"/>
      <c r="X256" s="7">
        <f>IF(AND($L256="",$K256&lt;&gt;"",設定!$B$10&gt;$K256),$K256+設定!$B$7,"")</f>
        <v/>
      </c>
      <c r="Y256" s="5" t="n"/>
      <c r="Z256" s="5" t="n"/>
      <c r="AA256" s="5" t="n"/>
      <c r="AB256" s="4">
        <f>IF(AH256=5,"完了",IF(AH256=4,"要確認：区分またはルート未設定",IF(AH256=3,IF(AND(設定!$B$10&gt;$K256,$L256=""),"B2票期限超過",IF(AND(設定!$B$10&gt;$N256,$O256=""),"D票期限超過","E票期限超過")),IF(AH256=2,IF(AND(設定!$B$11&gt;=$K256,$L256=""),"B2票期限間近",IF(AND(設定!$B$11&gt;=$N256,$O256=""),"D票期限間近","E票期限間近")),IF(AH256=1,"E票要確認","確認中")))))</f>
        <v/>
      </c>
      <c r="AC256" s="6" t="n"/>
      <c r="AD256" s="5" t="n"/>
      <c r="AE256" s="4">
        <f>IF($L256&lt;&gt;"","受領",IF($K256="","",IF(設定!$B$10&gt;$K256,"超過",IF(設定!$B$11&gt;=$K256,"間近","OK"))))</f>
        <v/>
      </c>
      <c r="AF256" s="4">
        <f>IF($O256&lt;&gt;"","受領",IF($N256="","",IF(設定!$B$10&gt;$N256,"超過",IF(設定!$B$11&gt;=$N256,"間近","OK"))))</f>
        <v/>
      </c>
      <c r="AG256" s="4">
        <f>IF($R256&lt;&gt;"","受領",IF($Q256="","",IF(設定!$B$10&gt;$Q256,"超過",IF(設定!$B$11&gt;=$Q256,"間近","OK"))))</f>
        <v/>
      </c>
      <c r="AH256" s="4">
        <f>IF($B256="",0,IF(($AA256="全票受領済み")+($L256&lt;&gt;"")*($O256&lt;&gt;"")*($R256&lt;&gt;""),5,IF(($D256="")+($I256="不明・要確認"),4,IF((設定!$B$10&gt;$K256)*($L256="")+(設定!$B$10&gt;$N256)*($O256="")+(設定!$B$10&gt;$Q256)*($R256=""),3,IF((設定!$B$11&gt;=$K256)*($L256="")+(設定!$B$11&gt;=$N256)*($O256="")+(設定!$B$11&gt;=$Q256)*($R256=""),2,IF($Q256="",1,0))))))</f>
        <v/>
      </c>
      <c r="AI256" s="8">
        <f>IFERROR(IF($AK256="","",$AK256+設定!$B$9),"")</f>
        <v/>
      </c>
      <c r="AJ256" s="4" t="n"/>
      <c r="AK256" s="7" t="n"/>
      <c r="AL256" s="4" t="n"/>
      <c r="AM256" s="4" t="n"/>
      <c r="AO256" s="8" t="n"/>
      <c r="AS256" s="8" t="n"/>
      <c r="AT256">
        <f>IFERROR(IF($B256="","",IF(COUNTIF($B$6:$B$305,$B256)&gt;1,"管理番号重複",IF(AND($C256="",OR($D256&lt;&gt;"",$L256&lt;&gt;"",$O256&lt;&gt;"",$R256&lt;&gt;"")),"交付日なしでデータあり",IF(OR(AND($L256&lt;&gt;"",$C256&lt;&gt;"",$L256&lt;$C256),AND($O256&lt;&gt;"",$C256&lt;&gt;"",$O256&lt;$C256),AND($R256&lt;&gt;"",$C256&lt;&gt;"",$R256&lt;$C256)),"交付日前の受領日",IF(OR(AND($L256&lt;&gt;"",$L256&gt;設定!$B$10),AND($O256&lt;&gt;"",$O256&gt;設定!$B$10),AND($R256&lt;&gt;"",$R256&gt;設定!$B$10)),"未来の受領日",IF(AND($AK256&lt;&gt;"",$C256&lt;&gt;"",$AK256&lt;$C256),"交付日前の照合日",IF(AND($AK256="",$AI256&lt;&gt;"","確認済み"),"受領前の照合",IF(AND($AI256="確認済み",$AK256=""),"照合済みで照合日なし",IF(AND($AI256="不備あり",$AR256=""),"不備ありで不備内容なし",IF(AND($L256&lt;&gt;"",$O256&lt;&gt;"",$R256&lt;&gt;"",$AT256="未着対応中"),"全票受領で未着対応中",IF($I256="不明・要確認","ルート不明",IF($J256="","保管場所なし",IF($Z256="","担当者なし",""))))))))))))),"")</f>
        <v/>
      </c>
      <c r="AU256" s="8" t="n"/>
    </row>
    <row r="257">
      <c r="A257" s="4">
        <f>IF($B257="","",ROW()-5)</f>
        <v/>
      </c>
      <c r="B257" s="5" t="n"/>
      <c r="C257" s="6" t="n"/>
      <c r="D257" s="5" t="n"/>
      <c r="E257" s="5" t="n"/>
      <c r="F257" s="5" t="n"/>
      <c r="G257" s="5" t="n"/>
      <c r="H257" s="5" t="n"/>
      <c r="I257" s="5" t="n"/>
      <c r="J257" s="5" t="n"/>
      <c r="K257" s="7">
        <f>IF($C257="","",IF($D257="特別管理",設定!$B$3,設定!$B$2)+$C257)</f>
        <v/>
      </c>
      <c r="L257" s="6" t="n"/>
      <c r="M257" s="7">
        <f>IF($L257="","",EDATE($L257,設定!$B$5*12))</f>
        <v/>
      </c>
      <c r="N257" s="7">
        <f>IF($C257="","",IF($D257="特別管理",設定!$B$3,設定!$B$2)+$C257)</f>
        <v/>
      </c>
      <c r="O257" s="6" t="n"/>
      <c r="P257" s="7">
        <f>IF($O257="","",EDATE($O257,設定!$B$5*12))</f>
        <v/>
      </c>
      <c r="Q257" s="7">
        <f>IF($C257="","",設定!$B$4+$C257)</f>
        <v/>
      </c>
      <c r="R257" s="6" t="n"/>
      <c r="S257" s="7">
        <f>IF($R257="","",EDATE($R257,設定!$B$5*12))</f>
        <v/>
      </c>
      <c r="T257" s="7">
        <f>IF($C257="","",EDATE($C257,設定!$B$5*12))</f>
        <v/>
      </c>
      <c r="U257" s="7">
        <f>IF(COUNT($M257,$P257,$S257,$T257)=0,"",MAX(IF($M257="",0,$M257),IF($P257="",0,$P257),IF($S257="",0,$S257),IF($T257="",0,$T257)))</f>
        <v/>
      </c>
      <c r="V257" s="6" t="n"/>
      <c r="W257" s="5" t="n"/>
      <c r="X257" s="7">
        <f>IF(AND($L257="",$K257&lt;&gt;"",設定!$B$10&gt;$K257),$K257+設定!$B$7,"")</f>
        <v/>
      </c>
      <c r="Y257" s="5" t="n"/>
      <c r="Z257" s="5" t="n"/>
      <c r="AA257" s="5" t="n"/>
      <c r="AB257" s="4">
        <f>IF(AH257=5,"完了",IF(AH257=4,"要確認：区分またはルート未設定",IF(AH257=3,IF(AND(設定!$B$10&gt;$K257,$L257=""),"B2票期限超過",IF(AND(設定!$B$10&gt;$N257,$O257=""),"D票期限超過","E票期限超過")),IF(AH257=2,IF(AND(設定!$B$11&gt;=$K257,$L257=""),"B2票期限間近",IF(AND(設定!$B$11&gt;=$N257,$O257=""),"D票期限間近","E票期限間近")),IF(AH257=1,"E票要確認","確認中")))))</f>
        <v/>
      </c>
      <c r="AC257" s="6" t="n"/>
      <c r="AD257" s="5" t="n"/>
      <c r="AE257" s="4">
        <f>IF($L257&lt;&gt;"","受領",IF($K257="","",IF(設定!$B$10&gt;$K257,"超過",IF(設定!$B$11&gt;=$K257,"間近","OK"))))</f>
        <v/>
      </c>
      <c r="AF257" s="4">
        <f>IF($O257&lt;&gt;"","受領",IF($N257="","",IF(設定!$B$10&gt;$N257,"超過",IF(設定!$B$11&gt;=$N257,"間近","OK"))))</f>
        <v/>
      </c>
      <c r="AG257" s="4">
        <f>IF($R257&lt;&gt;"","受領",IF($Q257="","",IF(設定!$B$10&gt;$Q257,"超過",IF(設定!$B$11&gt;=$Q257,"間近","OK"))))</f>
        <v/>
      </c>
      <c r="AH257" s="4">
        <f>IF($B257="",0,IF(($AA257="全票受領済み")+($L257&lt;&gt;"")*($O257&lt;&gt;"")*($R257&lt;&gt;""),5,IF(($D257="")+($I257="不明・要確認"),4,IF((設定!$B$10&gt;$K257)*($L257="")+(設定!$B$10&gt;$N257)*($O257="")+(設定!$B$10&gt;$Q257)*($R257=""),3,IF((設定!$B$11&gt;=$K257)*($L257="")+(設定!$B$11&gt;=$N257)*($O257="")+(設定!$B$11&gt;=$Q257)*($R257=""),2,IF($Q257="",1,0))))))</f>
        <v/>
      </c>
      <c r="AI257" s="8">
        <f>IFERROR(IF($AK257="","",$AK257+設定!$B$9),"")</f>
        <v/>
      </c>
      <c r="AJ257" s="4" t="n"/>
      <c r="AK257" s="7" t="n"/>
      <c r="AL257" s="4" t="n"/>
      <c r="AM257" s="4" t="n"/>
      <c r="AO257" s="8" t="n"/>
      <c r="AS257" s="8" t="n"/>
      <c r="AT257">
        <f>IFERROR(IF($B257="","",IF(COUNTIF($B$6:$B$305,$B257)&gt;1,"管理番号重複",IF(AND($C257="",OR($D257&lt;&gt;"",$L257&lt;&gt;"",$O257&lt;&gt;"",$R257&lt;&gt;"")),"交付日なしでデータあり",IF(OR(AND($L257&lt;&gt;"",$C257&lt;&gt;"",$L257&lt;$C257),AND($O257&lt;&gt;"",$C257&lt;&gt;"",$O257&lt;$C257),AND($R257&lt;&gt;"",$C257&lt;&gt;"",$R257&lt;$C257)),"交付日前の受領日",IF(OR(AND($L257&lt;&gt;"",$L257&gt;設定!$B$10),AND($O257&lt;&gt;"",$O257&gt;設定!$B$10),AND($R257&lt;&gt;"",$R257&gt;設定!$B$10)),"未来の受領日",IF(AND($AK257&lt;&gt;"",$C257&lt;&gt;"",$AK257&lt;$C257),"交付日前の照合日",IF(AND($AK257="",$AI257&lt;&gt;"","確認済み"),"受領前の照合",IF(AND($AI257="確認済み",$AK257=""),"照合済みで照合日なし",IF(AND($AI257="不備あり",$AR257=""),"不備ありで不備内容なし",IF(AND($L257&lt;&gt;"",$O257&lt;&gt;"",$R257&lt;&gt;"",$AT257="未着対応中"),"全票受領で未着対応中",IF($I257="不明・要確認","ルート不明",IF($J257="","保管場所なし",IF($Z257="","担当者なし",""))))))))))))),"")</f>
        <v/>
      </c>
      <c r="AU257" s="8" t="n"/>
    </row>
    <row r="258">
      <c r="A258" s="4">
        <f>IF($B258="","",ROW()-5)</f>
        <v/>
      </c>
      <c r="B258" s="5" t="n"/>
      <c r="C258" s="6" t="n"/>
      <c r="D258" s="5" t="n"/>
      <c r="E258" s="5" t="n"/>
      <c r="F258" s="5" t="n"/>
      <c r="G258" s="5" t="n"/>
      <c r="H258" s="5" t="n"/>
      <c r="I258" s="5" t="n"/>
      <c r="J258" s="5" t="n"/>
      <c r="K258" s="7">
        <f>IF($C258="","",IF($D258="特別管理",設定!$B$3,設定!$B$2)+$C258)</f>
        <v/>
      </c>
      <c r="L258" s="6" t="n"/>
      <c r="M258" s="7">
        <f>IF($L258="","",EDATE($L258,設定!$B$5*12))</f>
        <v/>
      </c>
      <c r="N258" s="7">
        <f>IF($C258="","",IF($D258="特別管理",設定!$B$3,設定!$B$2)+$C258)</f>
        <v/>
      </c>
      <c r="O258" s="6" t="n"/>
      <c r="P258" s="7">
        <f>IF($O258="","",EDATE($O258,設定!$B$5*12))</f>
        <v/>
      </c>
      <c r="Q258" s="7">
        <f>IF($C258="","",設定!$B$4+$C258)</f>
        <v/>
      </c>
      <c r="R258" s="6" t="n"/>
      <c r="S258" s="7">
        <f>IF($R258="","",EDATE($R258,設定!$B$5*12))</f>
        <v/>
      </c>
      <c r="T258" s="7">
        <f>IF($C258="","",EDATE($C258,設定!$B$5*12))</f>
        <v/>
      </c>
      <c r="U258" s="7">
        <f>IF(COUNT($M258,$P258,$S258,$T258)=0,"",MAX(IF($M258="",0,$M258),IF($P258="",0,$P258),IF($S258="",0,$S258),IF($T258="",0,$T258)))</f>
        <v/>
      </c>
      <c r="V258" s="6" t="n"/>
      <c r="W258" s="5" t="n"/>
      <c r="X258" s="7">
        <f>IF(AND($L258="",$K258&lt;&gt;"",設定!$B$10&gt;$K258),$K258+設定!$B$7,"")</f>
        <v/>
      </c>
      <c r="Y258" s="5" t="n"/>
      <c r="Z258" s="5" t="n"/>
      <c r="AA258" s="5" t="n"/>
      <c r="AB258" s="4">
        <f>IF(AH258=5,"完了",IF(AH258=4,"要確認：区分またはルート未設定",IF(AH258=3,IF(AND(設定!$B$10&gt;$K258,$L258=""),"B2票期限超過",IF(AND(設定!$B$10&gt;$N258,$O258=""),"D票期限超過","E票期限超過")),IF(AH258=2,IF(AND(設定!$B$11&gt;=$K258,$L258=""),"B2票期限間近",IF(AND(設定!$B$11&gt;=$N258,$O258=""),"D票期限間近","E票期限間近")),IF(AH258=1,"E票要確認","確認中")))))</f>
        <v/>
      </c>
      <c r="AC258" s="6" t="n"/>
      <c r="AD258" s="5" t="n"/>
      <c r="AE258" s="4">
        <f>IF($L258&lt;&gt;"","受領",IF($K258="","",IF(設定!$B$10&gt;$K258,"超過",IF(設定!$B$11&gt;=$K258,"間近","OK"))))</f>
        <v/>
      </c>
      <c r="AF258" s="4">
        <f>IF($O258&lt;&gt;"","受領",IF($N258="","",IF(設定!$B$10&gt;$N258,"超過",IF(設定!$B$11&gt;=$N258,"間近","OK"))))</f>
        <v/>
      </c>
      <c r="AG258" s="4">
        <f>IF($R258&lt;&gt;"","受領",IF($Q258="","",IF(設定!$B$10&gt;$Q258,"超過",IF(設定!$B$11&gt;=$Q258,"間近","OK"))))</f>
        <v/>
      </c>
      <c r="AH258" s="4">
        <f>IF($B258="",0,IF(($AA258="全票受領済み")+($L258&lt;&gt;"")*($O258&lt;&gt;"")*($R258&lt;&gt;""),5,IF(($D258="")+($I258="不明・要確認"),4,IF((設定!$B$10&gt;$K258)*($L258="")+(設定!$B$10&gt;$N258)*($O258="")+(設定!$B$10&gt;$Q258)*($R258=""),3,IF((設定!$B$11&gt;=$K258)*($L258="")+(設定!$B$11&gt;=$N258)*($O258="")+(設定!$B$11&gt;=$Q258)*($R258=""),2,IF($Q258="",1,0))))))</f>
        <v/>
      </c>
      <c r="AI258" s="8">
        <f>IFERROR(IF($AK258="","",$AK258+設定!$B$9),"")</f>
        <v/>
      </c>
      <c r="AJ258" s="4" t="n"/>
      <c r="AK258" s="7" t="n"/>
      <c r="AL258" s="4" t="n"/>
      <c r="AM258" s="4" t="n"/>
      <c r="AO258" s="8" t="n"/>
      <c r="AS258" s="8" t="n"/>
      <c r="AT258">
        <f>IFERROR(IF($B258="","",IF(COUNTIF($B$6:$B$305,$B258)&gt;1,"管理番号重複",IF(AND($C258="",OR($D258&lt;&gt;"",$L258&lt;&gt;"",$O258&lt;&gt;"",$R258&lt;&gt;"")),"交付日なしでデータあり",IF(OR(AND($L258&lt;&gt;"",$C258&lt;&gt;"",$L258&lt;$C258),AND($O258&lt;&gt;"",$C258&lt;&gt;"",$O258&lt;$C258),AND($R258&lt;&gt;"",$C258&lt;&gt;"",$R258&lt;$C258)),"交付日前の受領日",IF(OR(AND($L258&lt;&gt;"",$L258&gt;設定!$B$10),AND($O258&lt;&gt;"",$O258&gt;設定!$B$10),AND($R258&lt;&gt;"",$R258&gt;設定!$B$10)),"未来の受領日",IF(AND($AK258&lt;&gt;"",$C258&lt;&gt;"",$AK258&lt;$C258),"交付日前の照合日",IF(AND($AK258="",$AI258&lt;&gt;"","確認済み"),"受領前の照合",IF(AND($AI258="確認済み",$AK258=""),"照合済みで照合日なし",IF(AND($AI258="不備あり",$AR258=""),"不備ありで不備内容なし",IF(AND($L258&lt;&gt;"",$O258&lt;&gt;"",$R258&lt;&gt;"",$AT258="未着対応中"),"全票受領で未着対応中",IF($I258="不明・要確認","ルート不明",IF($J258="","保管場所なし",IF($Z258="","担当者なし",""))))))))))))),"")</f>
        <v/>
      </c>
      <c r="AU258" s="8" t="n"/>
    </row>
    <row r="259">
      <c r="A259" s="4">
        <f>IF($B259="","",ROW()-5)</f>
        <v/>
      </c>
      <c r="B259" s="5" t="n"/>
      <c r="C259" s="6" t="n"/>
      <c r="D259" s="5" t="n"/>
      <c r="E259" s="5" t="n"/>
      <c r="F259" s="5" t="n"/>
      <c r="G259" s="5" t="n"/>
      <c r="H259" s="5" t="n"/>
      <c r="I259" s="5" t="n"/>
      <c r="J259" s="5" t="n"/>
      <c r="K259" s="7">
        <f>IF($C259="","",IF($D259="特別管理",設定!$B$3,設定!$B$2)+$C259)</f>
        <v/>
      </c>
      <c r="L259" s="6" t="n"/>
      <c r="M259" s="7">
        <f>IF($L259="","",EDATE($L259,設定!$B$5*12))</f>
        <v/>
      </c>
      <c r="N259" s="7">
        <f>IF($C259="","",IF($D259="特別管理",設定!$B$3,設定!$B$2)+$C259)</f>
        <v/>
      </c>
      <c r="O259" s="6" t="n"/>
      <c r="P259" s="7">
        <f>IF($O259="","",EDATE($O259,設定!$B$5*12))</f>
        <v/>
      </c>
      <c r="Q259" s="7">
        <f>IF($C259="","",設定!$B$4+$C259)</f>
        <v/>
      </c>
      <c r="R259" s="6" t="n"/>
      <c r="S259" s="7">
        <f>IF($R259="","",EDATE($R259,設定!$B$5*12))</f>
        <v/>
      </c>
      <c r="T259" s="7">
        <f>IF($C259="","",EDATE($C259,設定!$B$5*12))</f>
        <v/>
      </c>
      <c r="U259" s="7">
        <f>IF(COUNT($M259,$P259,$S259,$T259)=0,"",MAX(IF($M259="",0,$M259),IF($P259="",0,$P259),IF($S259="",0,$S259),IF($T259="",0,$T259)))</f>
        <v/>
      </c>
      <c r="V259" s="6" t="n"/>
      <c r="W259" s="5" t="n"/>
      <c r="X259" s="7">
        <f>IF(AND($L259="",$K259&lt;&gt;"",設定!$B$10&gt;$K259),$K259+設定!$B$7,"")</f>
        <v/>
      </c>
      <c r="Y259" s="5" t="n"/>
      <c r="Z259" s="5" t="n"/>
      <c r="AA259" s="5" t="n"/>
      <c r="AB259" s="4">
        <f>IF(AH259=5,"完了",IF(AH259=4,"要確認：区分またはルート未設定",IF(AH259=3,IF(AND(設定!$B$10&gt;$K259,$L259=""),"B2票期限超過",IF(AND(設定!$B$10&gt;$N259,$O259=""),"D票期限超過","E票期限超過")),IF(AH259=2,IF(AND(設定!$B$11&gt;=$K259,$L259=""),"B2票期限間近",IF(AND(設定!$B$11&gt;=$N259,$O259=""),"D票期限間近","E票期限間近")),IF(AH259=1,"E票要確認","確認中")))))</f>
        <v/>
      </c>
      <c r="AC259" s="6" t="n"/>
      <c r="AD259" s="5" t="n"/>
      <c r="AE259" s="4">
        <f>IF($L259&lt;&gt;"","受領",IF($K259="","",IF(設定!$B$10&gt;$K259,"超過",IF(設定!$B$11&gt;=$K259,"間近","OK"))))</f>
        <v/>
      </c>
      <c r="AF259" s="4">
        <f>IF($O259&lt;&gt;"","受領",IF($N259="","",IF(設定!$B$10&gt;$N259,"超過",IF(設定!$B$11&gt;=$N259,"間近","OK"))))</f>
        <v/>
      </c>
      <c r="AG259" s="4">
        <f>IF($R259&lt;&gt;"","受領",IF($Q259="","",IF(設定!$B$10&gt;$Q259,"超過",IF(設定!$B$11&gt;=$Q259,"間近","OK"))))</f>
        <v/>
      </c>
      <c r="AH259" s="4">
        <f>IF($B259="",0,IF(($AA259="全票受領済み")+($L259&lt;&gt;"")*($O259&lt;&gt;"")*($R259&lt;&gt;""),5,IF(($D259="")+($I259="不明・要確認"),4,IF((設定!$B$10&gt;$K259)*($L259="")+(設定!$B$10&gt;$N259)*($O259="")+(設定!$B$10&gt;$Q259)*($R259=""),3,IF((設定!$B$11&gt;=$K259)*($L259="")+(設定!$B$11&gt;=$N259)*($O259="")+(設定!$B$11&gt;=$Q259)*($R259=""),2,IF($Q259="",1,0))))))</f>
        <v/>
      </c>
      <c r="AI259" s="8">
        <f>IFERROR(IF($AK259="","",$AK259+設定!$B$9),"")</f>
        <v/>
      </c>
      <c r="AJ259" s="4" t="n"/>
      <c r="AK259" s="7" t="n"/>
      <c r="AL259" s="4" t="n"/>
      <c r="AM259" s="4" t="n"/>
      <c r="AO259" s="8" t="n"/>
      <c r="AS259" s="8" t="n"/>
      <c r="AT259">
        <f>IFERROR(IF($B259="","",IF(COUNTIF($B$6:$B$305,$B259)&gt;1,"管理番号重複",IF(AND($C259="",OR($D259&lt;&gt;"",$L259&lt;&gt;"",$O259&lt;&gt;"",$R259&lt;&gt;"")),"交付日なしでデータあり",IF(OR(AND($L259&lt;&gt;"",$C259&lt;&gt;"",$L259&lt;$C259),AND($O259&lt;&gt;"",$C259&lt;&gt;"",$O259&lt;$C259),AND($R259&lt;&gt;"",$C259&lt;&gt;"",$R259&lt;$C259)),"交付日前の受領日",IF(OR(AND($L259&lt;&gt;"",$L259&gt;設定!$B$10),AND($O259&lt;&gt;"",$O259&gt;設定!$B$10),AND($R259&lt;&gt;"",$R259&gt;設定!$B$10)),"未来の受領日",IF(AND($AK259&lt;&gt;"",$C259&lt;&gt;"",$AK259&lt;$C259),"交付日前の照合日",IF(AND($AK259="",$AI259&lt;&gt;"","確認済み"),"受領前の照合",IF(AND($AI259="確認済み",$AK259=""),"照合済みで照合日なし",IF(AND($AI259="不備あり",$AR259=""),"不備ありで不備内容なし",IF(AND($L259&lt;&gt;"",$O259&lt;&gt;"",$R259&lt;&gt;"",$AT259="未着対応中"),"全票受領で未着対応中",IF($I259="不明・要確認","ルート不明",IF($J259="","保管場所なし",IF($Z259="","担当者なし",""))))))))))))),"")</f>
        <v/>
      </c>
      <c r="AU259" s="8" t="n"/>
    </row>
    <row r="260">
      <c r="A260" s="4">
        <f>IF($B260="","",ROW()-5)</f>
        <v/>
      </c>
      <c r="B260" s="5" t="n"/>
      <c r="C260" s="6" t="n"/>
      <c r="D260" s="5" t="n"/>
      <c r="E260" s="5" t="n"/>
      <c r="F260" s="5" t="n"/>
      <c r="G260" s="5" t="n"/>
      <c r="H260" s="5" t="n"/>
      <c r="I260" s="5" t="n"/>
      <c r="J260" s="5" t="n"/>
      <c r="K260" s="7">
        <f>IF($C260="","",IF($D260="特別管理",設定!$B$3,設定!$B$2)+$C260)</f>
        <v/>
      </c>
      <c r="L260" s="6" t="n"/>
      <c r="M260" s="7">
        <f>IF($L260="","",EDATE($L260,設定!$B$5*12))</f>
        <v/>
      </c>
      <c r="N260" s="7">
        <f>IF($C260="","",IF($D260="特別管理",設定!$B$3,設定!$B$2)+$C260)</f>
        <v/>
      </c>
      <c r="O260" s="6" t="n"/>
      <c r="P260" s="7">
        <f>IF($O260="","",EDATE($O260,設定!$B$5*12))</f>
        <v/>
      </c>
      <c r="Q260" s="7">
        <f>IF($C260="","",設定!$B$4+$C260)</f>
        <v/>
      </c>
      <c r="R260" s="6" t="n"/>
      <c r="S260" s="7">
        <f>IF($R260="","",EDATE($R260,設定!$B$5*12))</f>
        <v/>
      </c>
      <c r="T260" s="7">
        <f>IF($C260="","",EDATE($C260,設定!$B$5*12))</f>
        <v/>
      </c>
      <c r="U260" s="7">
        <f>IF(COUNT($M260,$P260,$S260,$T260)=0,"",MAX(IF($M260="",0,$M260),IF($P260="",0,$P260),IF($S260="",0,$S260),IF($T260="",0,$T260)))</f>
        <v/>
      </c>
      <c r="V260" s="6" t="n"/>
      <c r="W260" s="5" t="n"/>
      <c r="X260" s="7">
        <f>IF(AND($L260="",$K260&lt;&gt;"",設定!$B$10&gt;$K260),$K260+設定!$B$7,"")</f>
        <v/>
      </c>
      <c r="Y260" s="5" t="n"/>
      <c r="Z260" s="5" t="n"/>
      <c r="AA260" s="5" t="n"/>
      <c r="AB260" s="4">
        <f>IF(AH260=5,"完了",IF(AH260=4,"要確認：区分またはルート未設定",IF(AH260=3,IF(AND(設定!$B$10&gt;$K260,$L260=""),"B2票期限超過",IF(AND(設定!$B$10&gt;$N260,$O260=""),"D票期限超過","E票期限超過")),IF(AH260=2,IF(AND(設定!$B$11&gt;=$K260,$L260=""),"B2票期限間近",IF(AND(設定!$B$11&gt;=$N260,$O260=""),"D票期限間近","E票期限間近")),IF(AH260=1,"E票要確認","確認中")))))</f>
        <v/>
      </c>
      <c r="AC260" s="6" t="n"/>
      <c r="AD260" s="5" t="n"/>
      <c r="AE260" s="4">
        <f>IF($L260&lt;&gt;"","受領",IF($K260="","",IF(設定!$B$10&gt;$K260,"超過",IF(設定!$B$11&gt;=$K260,"間近","OK"))))</f>
        <v/>
      </c>
      <c r="AF260" s="4">
        <f>IF($O260&lt;&gt;"","受領",IF($N260="","",IF(設定!$B$10&gt;$N260,"超過",IF(設定!$B$11&gt;=$N260,"間近","OK"))))</f>
        <v/>
      </c>
      <c r="AG260" s="4">
        <f>IF($R260&lt;&gt;"","受領",IF($Q260="","",IF(設定!$B$10&gt;$Q260,"超過",IF(設定!$B$11&gt;=$Q260,"間近","OK"))))</f>
        <v/>
      </c>
      <c r="AH260" s="4">
        <f>IF($B260="",0,IF(($AA260="全票受領済み")+($L260&lt;&gt;"")*($O260&lt;&gt;"")*($R260&lt;&gt;""),5,IF(($D260="")+($I260="不明・要確認"),4,IF((設定!$B$10&gt;$K260)*($L260="")+(設定!$B$10&gt;$N260)*($O260="")+(設定!$B$10&gt;$Q260)*($R260=""),3,IF((設定!$B$11&gt;=$K260)*($L260="")+(設定!$B$11&gt;=$N260)*($O260="")+(設定!$B$11&gt;=$Q260)*($R260=""),2,IF($Q260="",1,0))))))</f>
        <v/>
      </c>
      <c r="AI260" s="8">
        <f>IFERROR(IF($AK260="","",$AK260+設定!$B$9),"")</f>
        <v/>
      </c>
      <c r="AJ260" s="4" t="n"/>
      <c r="AK260" s="7" t="n"/>
      <c r="AL260" s="4" t="n"/>
      <c r="AM260" s="4" t="n"/>
      <c r="AO260" s="8" t="n"/>
      <c r="AS260" s="8" t="n"/>
      <c r="AT260">
        <f>IFERROR(IF($B260="","",IF(COUNTIF($B$6:$B$305,$B260)&gt;1,"管理番号重複",IF(AND($C260="",OR($D260&lt;&gt;"",$L260&lt;&gt;"",$O260&lt;&gt;"",$R260&lt;&gt;"")),"交付日なしでデータあり",IF(OR(AND($L260&lt;&gt;"",$C260&lt;&gt;"",$L260&lt;$C260),AND($O260&lt;&gt;"",$C260&lt;&gt;"",$O260&lt;$C260),AND($R260&lt;&gt;"",$C260&lt;&gt;"",$R260&lt;$C260)),"交付日前の受領日",IF(OR(AND($L260&lt;&gt;"",$L260&gt;設定!$B$10),AND($O260&lt;&gt;"",$O260&gt;設定!$B$10),AND($R260&lt;&gt;"",$R260&gt;設定!$B$10)),"未来の受領日",IF(AND($AK260&lt;&gt;"",$C260&lt;&gt;"",$AK260&lt;$C260),"交付日前の照合日",IF(AND($AK260="",$AI260&lt;&gt;"","確認済み"),"受領前の照合",IF(AND($AI260="確認済み",$AK260=""),"照合済みで照合日なし",IF(AND($AI260="不備あり",$AR260=""),"不備ありで不備内容なし",IF(AND($L260&lt;&gt;"",$O260&lt;&gt;"",$R260&lt;&gt;"",$AT260="未着対応中"),"全票受領で未着対応中",IF($I260="不明・要確認","ルート不明",IF($J260="","保管場所なし",IF($Z260="","担当者なし",""))))))))))))),"")</f>
        <v/>
      </c>
      <c r="AU260" s="8" t="n"/>
    </row>
    <row r="261">
      <c r="A261" s="4">
        <f>IF($B261="","",ROW()-5)</f>
        <v/>
      </c>
      <c r="B261" s="5" t="n"/>
      <c r="C261" s="6" t="n"/>
      <c r="D261" s="5" t="n"/>
      <c r="E261" s="5" t="n"/>
      <c r="F261" s="5" t="n"/>
      <c r="G261" s="5" t="n"/>
      <c r="H261" s="5" t="n"/>
      <c r="I261" s="5" t="n"/>
      <c r="J261" s="5" t="n"/>
      <c r="K261" s="7">
        <f>IF($C261="","",IF($D261="特別管理",設定!$B$3,設定!$B$2)+$C261)</f>
        <v/>
      </c>
      <c r="L261" s="6" t="n"/>
      <c r="M261" s="7">
        <f>IF($L261="","",EDATE($L261,設定!$B$5*12))</f>
        <v/>
      </c>
      <c r="N261" s="7">
        <f>IF($C261="","",IF($D261="特別管理",設定!$B$3,設定!$B$2)+$C261)</f>
        <v/>
      </c>
      <c r="O261" s="6" t="n"/>
      <c r="P261" s="7">
        <f>IF($O261="","",EDATE($O261,設定!$B$5*12))</f>
        <v/>
      </c>
      <c r="Q261" s="7">
        <f>IF($C261="","",設定!$B$4+$C261)</f>
        <v/>
      </c>
      <c r="R261" s="6" t="n"/>
      <c r="S261" s="7">
        <f>IF($R261="","",EDATE($R261,設定!$B$5*12))</f>
        <v/>
      </c>
      <c r="T261" s="7">
        <f>IF($C261="","",EDATE($C261,設定!$B$5*12))</f>
        <v/>
      </c>
      <c r="U261" s="7">
        <f>IF(COUNT($M261,$P261,$S261,$T261)=0,"",MAX(IF($M261="",0,$M261),IF($P261="",0,$P261),IF($S261="",0,$S261),IF($T261="",0,$T261)))</f>
        <v/>
      </c>
      <c r="V261" s="6" t="n"/>
      <c r="W261" s="5" t="n"/>
      <c r="X261" s="7">
        <f>IF(AND($L261="",$K261&lt;&gt;"",設定!$B$10&gt;$K261),$K261+設定!$B$7,"")</f>
        <v/>
      </c>
      <c r="Y261" s="5" t="n"/>
      <c r="Z261" s="5" t="n"/>
      <c r="AA261" s="5" t="n"/>
      <c r="AB261" s="4">
        <f>IF(AH261=5,"完了",IF(AH261=4,"要確認：区分またはルート未設定",IF(AH261=3,IF(AND(設定!$B$10&gt;$K261,$L261=""),"B2票期限超過",IF(AND(設定!$B$10&gt;$N261,$O261=""),"D票期限超過","E票期限超過")),IF(AH261=2,IF(AND(設定!$B$11&gt;=$K261,$L261=""),"B2票期限間近",IF(AND(設定!$B$11&gt;=$N261,$O261=""),"D票期限間近","E票期限間近")),IF(AH261=1,"E票要確認","確認中")))))</f>
        <v/>
      </c>
      <c r="AC261" s="6" t="n"/>
      <c r="AD261" s="5" t="n"/>
      <c r="AE261" s="4">
        <f>IF($L261&lt;&gt;"","受領",IF($K261="","",IF(設定!$B$10&gt;$K261,"超過",IF(設定!$B$11&gt;=$K261,"間近","OK"))))</f>
        <v/>
      </c>
      <c r="AF261" s="4">
        <f>IF($O261&lt;&gt;"","受領",IF($N261="","",IF(設定!$B$10&gt;$N261,"超過",IF(設定!$B$11&gt;=$N261,"間近","OK"))))</f>
        <v/>
      </c>
      <c r="AG261" s="4">
        <f>IF($R261&lt;&gt;"","受領",IF($Q261="","",IF(設定!$B$10&gt;$Q261,"超過",IF(設定!$B$11&gt;=$Q261,"間近","OK"))))</f>
        <v/>
      </c>
      <c r="AH261" s="4">
        <f>IF($B261="",0,IF(($AA261="全票受領済み")+($L261&lt;&gt;"")*($O261&lt;&gt;"")*($R261&lt;&gt;""),5,IF(($D261="")+($I261="不明・要確認"),4,IF((設定!$B$10&gt;$K261)*($L261="")+(設定!$B$10&gt;$N261)*($O261="")+(設定!$B$10&gt;$Q261)*($R261=""),3,IF((設定!$B$11&gt;=$K261)*($L261="")+(設定!$B$11&gt;=$N261)*($O261="")+(設定!$B$11&gt;=$Q261)*($R261=""),2,IF($Q261="",1,0))))))</f>
        <v/>
      </c>
      <c r="AI261" s="8">
        <f>IFERROR(IF($AK261="","",$AK261+設定!$B$9),"")</f>
        <v/>
      </c>
      <c r="AJ261" s="4" t="n"/>
      <c r="AK261" s="7" t="n"/>
      <c r="AL261" s="4" t="n"/>
      <c r="AM261" s="4" t="n"/>
      <c r="AO261" s="8" t="n"/>
      <c r="AS261" s="8" t="n"/>
      <c r="AT261">
        <f>IFERROR(IF($B261="","",IF(COUNTIF($B$6:$B$305,$B261)&gt;1,"管理番号重複",IF(AND($C261="",OR($D261&lt;&gt;"",$L261&lt;&gt;"",$O261&lt;&gt;"",$R261&lt;&gt;"")),"交付日なしでデータあり",IF(OR(AND($L261&lt;&gt;"",$C261&lt;&gt;"",$L261&lt;$C261),AND($O261&lt;&gt;"",$C261&lt;&gt;"",$O261&lt;$C261),AND($R261&lt;&gt;"",$C261&lt;&gt;"",$R261&lt;$C261)),"交付日前の受領日",IF(OR(AND($L261&lt;&gt;"",$L261&gt;設定!$B$10),AND($O261&lt;&gt;"",$O261&gt;設定!$B$10),AND($R261&lt;&gt;"",$R261&gt;設定!$B$10)),"未来の受領日",IF(AND($AK261&lt;&gt;"",$C261&lt;&gt;"",$AK261&lt;$C261),"交付日前の照合日",IF(AND($AK261="",$AI261&lt;&gt;"","確認済み"),"受領前の照合",IF(AND($AI261="確認済み",$AK261=""),"照合済みで照合日なし",IF(AND($AI261="不備あり",$AR261=""),"不備ありで不備内容なし",IF(AND($L261&lt;&gt;"",$O261&lt;&gt;"",$R261&lt;&gt;"",$AT261="未着対応中"),"全票受領で未着対応中",IF($I261="不明・要確認","ルート不明",IF($J261="","保管場所なし",IF($Z261="","担当者なし",""))))))))))))),"")</f>
        <v/>
      </c>
      <c r="AU261" s="8" t="n"/>
    </row>
    <row r="262">
      <c r="A262" s="4">
        <f>IF($B262="","",ROW()-5)</f>
        <v/>
      </c>
      <c r="B262" s="5" t="n"/>
      <c r="C262" s="6" t="n"/>
      <c r="D262" s="5" t="n"/>
      <c r="E262" s="5" t="n"/>
      <c r="F262" s="5" t="n"/>
      <c r="G262" s="5" t="n"/>
      <c r="H262" s="5" t="n"/>
      <c r="I262" s="5" t="n"/>
      <c r="J262" s="5" t="n"/>
      <c r="K262" s="7">
        <f>IF($C262="","",IF($D262="特別管理",設定!$B$3,設定!$B$2)+$C262)</f>
        <v/>
      </c>
      <c r="L262" s="6" t="n"/>
      <c r="M262" s="7">
        <f>IF($L262="","",EDATE($L262,設定!$B$5*12))</f>
        <v/>
      </c>
      <c r="N262" s="7">
        <f>IF($C262="","",IF($D262="特別管理",設定!$B$3,設定!$B$2)+$C262)</f>
        <v/>
      </c>
      <c r="O262" s="6" t="n"/>
      <c r="P262" s="7">
        <f>IF($O262="","",EDATE($O262,設定!$B$5*12))</f>
        <v/>
      </c>
      <c r="Q262" s="7">
        <f>IF($C262="","",設定!$B$4+$C262)</f>
        <v/>
      </c>
      <c r="R262" s="6" t="n"/>
      <c r="S262" s="7">
        <f>IF($R262="","",EDATE($R262,設定!$B$5*12))</f>
        <v/>
      </c>
      <c r="T262" s="7">
        <f>IF($C262="","",EDATE($C262,設定!$B$5*12))</f>
        <v/>
      </c>
      <c r="U262" s="7">
        <f>IF(COUNT($M262,$P262,$S262,$T262)=0,"",MAX(IF($M262="",0,$M262),IF($P262="",0,$P262),IF($S262="",0,$S262),IF($T262="",0,$T262)))</f>
        <v/>
      </c>
      <c r="V262" s="6" t="n"/>
      <c r="W262" s="5" t="n"/>
      <c r="X262" s="7">
        <f>IF(AND($L262="",$K262&lt;&gt;"",設定!$B$10&gt;$K262),$K262+設定!$B$7,"")</f>
        <v/>
      </c>
      <c r="Y262" s="5" t="n"/>
      <c r="Z262" s="5" t="n"/>
      <c r="AA262" s="5" t="n"/>
      <c r="AB262" s="4">
        <f>IF(AH262=5,"完了",IF(AH262=4,"要確認：区分またはルート未設定",IF(AH262=3,IF(AND(設定!$B$10&gt;$K262,$L262=""),"B2票期限超過",IF(AND(設定!$B$10&gt;$N262,$O262=""),"D票期限超過","E票期限超過")),IF(AH262=2,IF(AND(設定!$B$11&gt;=$K262,$L262=""),"B2票期限間近",IF(AND(設定!$B$11&gt;=$N262,$O262=""),"D票期限間近","E票期限間近")),IF(AH262=1,"E票要確認","確認中")))))</f>
        <v/>
      </c>
      <c r="AC262" s="6" t="n"/>
      <c r="AD262" s="5" t="n"/>
      <c r="AE262" s="4">
        <f>IF($L262&lt;&gt;"","受領",IF($K262="","",IF(設定!$B$10&gt;$K262,"超過",IF(設定!$B$11&gt;=$K262,"間近","OK"))))</f>
        <v/>
      </c>
      <c r="AF262" s="4">
        <f>IF($O262&lt;&gt;"","受領",IF($N262="","",IF(設定!$B$10&gt;$N262,"超過",IF(設定!$B$11&gt;=$N262,"間近","OK"))))</f>
        <v/>
      </c>
      <c r="AG262" s="4">
        <f>IF($R262&lt;&gt;"","受領",IF($Q262="","",IF(設定!$B$10&gt;$Q262,"超過",IF(設定!$B$11&gt;=$Q262,"間近","OK"))))</f>
        <v/>
      </c>
      <c r="AH262" s="4">
        <f>IF($B262="",0,IF(($AA262="全票受領済み")+($L262&lt;&gt;"")*($O262&lt;&gt;"")*($R262&lt;&gt;""),5,IF(($D262="")+($I262="不明・要確認"),4,IF((設定!$B$10&gt;$K262)*($L262="")+(設定!$B$10&gt;$N262)*($O262="")+(設定!$B$10&gt;$Q262)*($R262=""),3,IF((設定!$B$11&gt;=$K262)*($L262="")+(設定!$B$11&gt;=$N262)*($O262="")+(設定!$B$11&gt;=$Q262)*($R262=""),2,IF($Q262="",1,0))))))</f>
        <v/>
      </c>
      <c r="AI262" s="8">
        <f>IFERROR(IF($AK262="","",$AK262+設定!$B$9),"")</f>
        <v/>
      </c>
      <c r="AJ262" s="4" t="n"/>
      <c r="AK262" s="7" t="n"/>
      <c r="AL262" s="4" t="n"/>
      <c r="AM262" s="4" t="n"/>
      <c r="AO262" s="8" t="n"/>
      <c r="AS262" s="8" t="n"/>
      <c r="AT262">
        <f>IFERROR(IF($B262="","",IF(COUNTIF($B$6:$B$305,$B262)&gt;1,"管理番号重複",IF(AND($C262="",OR($D262&lt;&gt;"",$L262&lt;&gt;"",$O262&lt;&gt;"",$R262&lt;&gt;"")),"交付日なしでデータあり",IF(OR(AND($L262&lt;&gt;"",$C262&lt;&gt;"",$L262&lt;$C262),AND($O262&lt;&gt;"",$C262&lt;&gt;"",$O262&lt;$C262),AND($R262&lt;&gt;"",$C262&lt;&gt;"",$R262&lt;$C262)),"交付日前の受領日",IF(OR(AND($L262&lt;&gt;"",$L262&gt;設定!$B$10),AND($O262&lt;&gt;"",$O262&gt;設定!$B$10),AND($R262&lt;&gt;"",$R262&gt;設定!$B$10)),"未来の受領日",IF(AND($AK262&lt;&gt;"",$C262&lt;&gt;"",$AK262&lt;$C262),"交付日前の照合日",IF(AND($AK262="",$AI262&lt;&gt;"","確認済み"),"受領前の照合",IF(AND($AI262="確認済み",$AK262=""),"照合済みで照合日なし",IF(AND($AI262="不備あり",$AR262=""),"不備ありで不備内容なし",IF(AND($L262&lt;&gt;"",$O262&lt;&gt;"",$R262&lt;&gt;"",$AT262="未着対応中"),"全票受領で未着対応中",IF($I262="不明・要確認","ルート不明",IF($J262="","保管場所なし",IF($Z262="","担当者なし",""))))))))))))),"")</f>
        <v/>
      </c>
      <c r="AU262" s="8" t="n"/>
    </row>
    <row r="263">
      <c r="A263" s="4">
        <f>IF($B263="","",ROW()-5)</f>
        <v/>
      </c>
      <c r="B263" s="5" t="n"/>
      <c r="C263" s="6" t="n"/>
      <c r="D263" s="5" t="n"/>
      <c r="E263" s="5" t="n"/>
      <c r="F263" s="5" t="n"/>
      <c r="G263" s="5" t="n"/>
      <c r="H263" s="5" t="n"/>
      <c r="I263" s="5" t="n"/>
      <c r="J263" s="5" t="n"/>
      <c r="K263" s="7">
        <f>IF($C263="","",IF($D263="特別管理",設定!$B$3,設定!$B$2)+$C263)</f>
        <v/>
      </c>
      <c r="L263" s="6" t="n"/>
      <c r="M263" s="7">
        <f>IF($L263="","",EDATE($L263,設定!$B$5*12))</f>
        <v/>
      </c>
      <c r="N263" s="7">
        <f>IF($C263="","",IF($D263="特別管理",設定!$B$3,設定!$B$2)+$C263)</f>
        <v/>
      </c>
      <c r="O263" s="6" t="n"/>
      <c r="P263" s="7">
        <f>IF($O263="","",EDATE($O263,設定!$B$5*12))</f>
        <v/>
      </c>
      <c r="Q263" s="7">
        <f>IF($C263="","",設定!$B$4+$C263)</f>
        <v/>
      </c>
      <c r="R263" s="6" t="n"/>
      <c r="S263" s="7">
        <f>IF($R263="","",EDATE($R263,設定!$B$5*12))</f>
        <v/>
      </c>
      <c r="T263" s="7">
        <f>IF($C263="","",EDATE($C263,設定!$B$5*12))</f>
        <v/>
      </c>
      <c r="U263" s="7">
        <f>IF(COUNT($M263,$P263,$S263,$T263)=0,"",MAX(IF($M263="",0,$M263),IF($P263="",0,$P263),IF($S263="",0,$S263),IF($T263="",0,$T263)))</f>
        <v/>
      </c>
      <c r="V263" s="6" t="n"/>
      <c r="W263" s="5" t="n"/>
      <c r="X263" s="7">
        <f>IF(AND($L263="",$K263&lt;&gt;"",設定!$B$10&gt;$K263),$K263+設定!$B$7,"")</f>
        <v/>
      </c>
      <c r="Y263" s="5" t="n"/>
      <c r="Z263" s="5" t="n"/>
      <c r="AA263" s="5" t="n"/>
      <c r="AB263" s="4">
        <f>IF(AH263=5,"完了",IF(AH263=4,"要確認：区分またはルート未設定",IF(AH263=3,IF(AND(設定!$B$10&gt;$K263,$L263=""),"B2票期限超過",IF(AND(設定!$B$10&gt;$N263,$O263=""),"D票期限超過","E票期限超過")),IF(AH263=2,IF(AND(設定!$B$11&gt;=$K263,$L263=""),"B2票期限間近",IF(AND(設定!$B$11&gt;=$N263,$O263=""),"D票期限間近","E票期限間近")),IF(AH263=1,"E票要確認","確認中")))))</f>
        <v/>
      </c>
      <c r="AC263" s="6" t="n"/>
      <c r="AD263" s="5" t="n"/>
      <c r="AE263" s="4">
        <f>IF($L263&lt;&gt;"","受領",IF($K263="","",IF(設定!$B$10&gt;$K263,"超過",IF(設定!$B$11&gt;=$K263,"間近","OK"))))</f>
        <v/>
      </c>
      <c r="AF263" s="4">
        <f>IF($O263&lt;&gt;"","受領",IF($N263="","",IF(設定!$B$10&gt;$N263,"超過",IF(設定!$B$11&gt;=$N263,"間近","OK"))))</f>
        <v/>
      </c>
      <c r="AG263" s="4">
        <f>IF($R263&lt;&gt;"","受領",IF($Q263="","",IF(設定!$B$10&gt;$Q263,"超過",IF(設定!$B$11&gt;=$Q263,"間近","OK"))))</f>
        <v/>
      </c>
      <c r="AH263" s="4">
        <f>IF($B263="",0,IF(($AA263="全票受領済み")+($L263&lt;&gt;"")*($O263&lt;&gt;"")*($R263&lt;&gt;""),5,IF(($D263="")+($I263="不明・要確認"),4,IF((設定!$B$10&gt;$K263)*($L263="")+(設定!$B$10&gt;$N263)*($O263="")+(設定!$B$10&gt;$Q263)*($R263=""),3,IF((設定!$B$11&gt;=$K263)*($L263="")+(設定!$B$11&gt;=$N263)*($O263="")+(設定!$B$11&gt;=$Q263)*($R263=""),2,IF($Q263="",1,0))))))</f>
        <v/>
      </c>
      <c r="AI263" s="8">
        <f>IFERROR(IF($AK263="","",$AK263+設定!$B$9),"")</f>
        <v/>
      </c>
      <c r="AJ263" s="4" t="n"/>
      <c r="AK263" s="7" t="n"/>
      <c r="AL263" s="4" t="n"/>
      <c r="AM263" s="4" t="n"/>
      <c r="AO263" s="8" t="n"/>
      <c r="AS263" s="8" t="n"/>
      <c r="AT263">
        <f>IFERROR(IF($B263="","",IF(COUNTIF($B$6:$B$305,$B263)&gt;1,"管理番号重複",IF(AND($C263="",OR($D263&lt;&gt;"",$L263&lt;&gt;"",$O263&lt;&gt;"",$R263&lt;&gt;"")),"交付日なしでデータあり",IF(OR(AND($L263&lt;&gt;"",$C263&lt;&gt;"",$L263&lt;$C263),AND($O263&lt;&gt;"",$C263&lt;&gt;"",$O263&lt;$C263),AND($R263&lt;&gt;"",$C263&lt;&gt;"",$R263&lt;$C263)),"交付日前の受領日",IF(OR(AND($L263&lt;&gt;"",$L263&gt;設定!$B$10),AND($O263&lt;&gt;"",$O263&gt;設定!$B$10),AND($R263&lt;&gt;"",$R263&gt;設定!$B$10)),"未来の受領日",IF(AND($AK263&lt;&gt;"",$C263&lt;&gt;"",$AK263&lt;$C263),"交付日前の照合日",IF(AND($AK263="",$AI263&lt;&gt;"","確認済み"),"受領前の照合",IF(AND($AI263="確認済み",$AK263=""),"照合済みで照合日なし",IF(AND($AI263="不備あり",$AR263=""),"不備ありで不備内容なし",IF(AND($L263&lt;&gt;"",$O263&lt;&gt;"",$R263&lt;&gt;"",$AT263="未着対応中"),"全票受領で未着対応中",IF($I263="不明・要確認","ルート不明",IF($J263="","保管場所なし",IF($Z263="","担当者なし",""))))))))))))),"")</f>
        <v/>
      </c>
      <c r="AU263" s="8" t="n"/>
    </row>
    <row r="264">
      <c r="A264" s="4">
        <f>IF($B264="","",ROW()-5)</f>
        <v/>
      </c>
      <c r="B264" s="5" t="n"/>
      <c r="C264" s="6" t="n"/>
      <c r="D264" s="5" t="n"/>
      <c r="E264" s="5" t="n"/>
      <c r="F264" s="5" t="n"/>
      <c r="G264" s="5" t="n"/>
      <c r="H264" s="5" t="n"/>
      <c r="I264" s="5" t="n"/>
      <c r="J264" s="5" t="n"/>
      <c r="K264" s="7">
        <f>IF($C264="","",IF($D264="特別管理",設定!$B$3,設定!$B$2)+$C264)</f>
        <v/>
      </c>
      <c r="L264" s="6" t="n"/>
      <c r="M264" s="7">
        <f>IF($L264="","",EDATE($L264,設定!$B$5*12))</f>
        <v/>
      </c>
      <c r="N264" s="7">
        <f>IF($C264="","",IF($D264="特別管理",設定!$B$3,設定!$B$2)+$C264)</f>
        <v/>
      </c>
      <c r="O264" s="6" t="n"/>
      <c r="P264" s="7">
        <f>IF($O264="","",EDATE($O264,設定!$B$5*12))</f>
        <v/>
      </c>
      <c r="Q264" s="7">
        <f>IF($C264="","",設定!$B$4+$C264)</f>
        <v/>
      </c>
      <c r="R264" s="6" t="n"/>
      <c r="S264" s="7">
        <f>IF($R264="","",EDATE($R264,設定!$B$5*12))</f>
        <v/>
      </c>
      <c r="T264" s="7">
        <f>IF($C264="","",EDATE($C264,設定!$B$5*12))</f>
        <v/>
      </c>
      <c r="U264" s="7">
        <f>IF(COUNT($M264,$P264,$S264,$T264)=0,"",MAX(IF($M264="",0,$M264),IF($P264="",0,$P264),IF($S264="",0,$S264),IF($T264="",0,$T264)))</f>
        <v/>
      </c>
      <c r="V264" s="6" t="n"/>
      <c r="W264" s="5" t="n"/>
      <c r="X264" s="7">
        <f>IF(AND($L264="",$K264&lt;&gt;"",設定!$B$10&gt;$K264),$K264+設定!$B$7,"")</f>
        <v/>
      </c>
      <c r="Y264" s="5" t="n"/>
      <c r="Z264" s="5" t="n"/>
      <c r="AA264" s="5" t="n"/>
      <c r="AB264" s="4">
        <f>IF(AH264=5,"完了",IF(AH264=4,"要確認：区分またはルート未設定",IF(AH264=3,IF(AND(設定!$B$10&gt;$K264,$L264=""),"B2票期限超過",IF(AND(設定!$B$10&gt;$N264,$O264=""),"D票期限超過","E票期限超過")),IF(AH264=2,IF(AND(設定!$B$11&gt;=$K264,$L264=""),"B2票期限間近",IF(AND(設定!$B$11&gt;=$N264,$O264=""),"D票期限間近","E票期限間近")),IF(AH264=1,"E票要確認","確認中")))))</f>
        <v/>
      </c>
      <c r="AC264" s="6" t="n"/>
      <c r="AD264" s="5" t="n"/>
      <c r="AE264" s="4">
        <f>IF($L264&lt;&gt;"","受領",IF($K264="","",IF(設定!$B$10&gt;$K264,"超過",IF(設定!$B$11&gt;=$K264,"間近","OK"))))</f>
        <v/>
      </c>
      <c r="AF264" s="4">
        <f>IF($O264&lt;&gt;"","受領",IF($N264="","",IF(設定!$B$10&gt;$N264,"超過",IF(設定!$B$11&gt;=$N264,"間近","OK"))))</f>
        <v/>
      </c>
      <c r="AG264" s="4">
        <f>IF($R264&lt;&gt;"","受領",IF($Q264="","",IF(設定!$B$10&gt;$Q264,"超過",IF(設定!$B$11&gt;=$Q264,"間近","OK"))))</f>
        <v/>
      </c>
      <c r="AH264" s="4">
        <f>IF($B264="",0,IF(($AA264="全票受領済み")+($L264&lt;&gt;"")*($O264&lt;&gt;"")*($R264&lt;&gt;""),5,IF(($D264="")+($I264="不明・要確認"),4,IF((設定!$B$10&gt;$K264)*($L264="")+(設定!$B$10&gt;$N264)*($O264="")+(設定!$B$10&gt;$Q264)*($R264=""),3,IF((設定!$B$11&gt;=$K264)*($L264="")+(設定!$B$11&gt;=$N264)*($O264="")+(設定!$B$11&gt;=$Q264)*($R264=""),2,IF($Q264="",1,0))))))</f>
        <v/>
      </c>
      <c r="AI264" s="8">
        <f>IFERROR(IF($AK264="","",$AK264+設定!$B$9),"")</f>
        <v/>
      </c>
      <c r="AJ264" s="4" t="n"/>
      <c r="AK264" s="7" t="n"/>
      <c r="AL264" s="4" t="n"/>
      <c r="AM264" s="4" t="n"/>
      <c r="AO264" s="8" t="n"/>
      <c r="AS264" s="8" t="n"/>
      <c r="AT264">
        <f>IFERROR(IF($B264="","",IF(COUNTIF($B$6:$B$305,$B264)&gt;1,"管理番号重複",IF(AND($C264="",OR($D264&lt;&gt;"",$L264&lt;&gt;"",$O264&lt;&gt;"",$R264&lt;&gt;"")),"交付日なしでデータあり",IF(OR(AND($L264&lt;&gt;"",$C264&lt;&gt;"",$L264&lt;$C264),AND($O264&lt;&gt;"",$C264&lt;&gt;"",$O264&lt;$C264),AND($R264&lt;&gt;"",$C264&lt;&gt;"",$R264&lt;$C264)),"交付日前の受領日",IF(OR(AND($L264&lt;&gt;"",$L264&gt;設定!$B$10),AND($O264&lt;&gt;"",$O264&gt;設定!$B$10),AND($R264&lt;&gt;"",$R264&gt;設定!$B$10)),"未来の受領日",IF(AND($AK264&lt;&gt;"",$C264&lt;&gt;"",$AK264&lt;$C264),"交付日前の照合日",IF(AND($AK264="",$AI264&lt;&gt;"","確認済み"),"受領前の照合",IF(AND($AI264="確認済み",$AK264=""),"照合済みで照合日なし",IF(AND($AI264="不備あり",$AR264=""),"不備ありで不備内容なし",IF(AND($L264&lt;&gt;"",$O264&lt;&gt;"",$R264&lt;&gt;"",$AT264="未着対応中"),"全票受領で未着対応中",IF($I264="不明・要確認","ルート不明",IF($J264="","保管場所なし",IF($Z264="","担当者なし",""))))))))))))),"")</f>
        <v/>
      </c>
      <c r="AU264" s="8" t="n"/>
    </row>
    <row r="265">
      <c r="A265" s="4">
        <f>IF($B265="","",ROW()-5)</f>
        <v/>
      </c>
      <c r="B265" s="5" t="n"/>
      <c r="C265" s="6" t="n"/>
      <c r="D265" s="5" t="n"/>
      <c r="E265" s="5" t="n"/>
      <c r="F265" s="5" t="n"/>
      <c r="G265" s="5" t="n"/>
      <c r="H265" s="5" t="n"/>
      <c r="I265" s="5" t="n"/>
      <c r="J265" s="5" t="n"/>
      <c r="K265" s="7">
        <f>IF($C265="","",IF($D265="特別管理",設定!$B$3,設定!$B$2)+$C265)</f>
        <v/>
      </c>
      <c r="L265" s="6" t="n"/>
      <c r="M265" s="7">
        <f>IF($L265="","",EDATE($L265,設定!$B$5*12))</f>
        <v/>
      </c>
      <c r="N265" s="7">
        <f>IF($C265="","",IF($D265="特別管理",設定!$B$3,設定!$B$2)+$C265)</f>
        <v/>
      </c>
      <c r="O265" s="6" t="n"/>
      <c r="P265" s="7">
        <f>IF($O265="","",EDATE($O265,設定!$B$5*12))</f>
        <v/>
      </c>
      <c r="Q265" s="7">
        <f>IF($C265="","",設定!$B$4+$C265)</f>
        <v/>
      </c>
      <c r="R265" s="6" t="n"/>
      <c r="S265" s="7">
        <f>IF($R265="","",EDATE($R265,設定!$B$5*12))</f>
        <v/>
      </c>
      <c r="T265" s="7">
        <f>IF($C265="","",EDATE($C265,設定!$B$5*12))</f>
        <v/>
      </c>
      <c r="U265" s="7">
        <f>IF(COUNT($M265,$P265,$S265,$T265)=0,"",MAX(IF($M265="",0,$M265),IF($P265="",0,$P265),IF($S265="",0,$S265),IF($T265="",0,$T265)))</f>
        <v/>
      </c>
      <c r="V265" s="6" t="n"/>
      <c r="W265" s="5" t="n"/>
      <c r="X265" s="7">
        <f>IF(AND($L265="",$K265&lt;&gt;"",設定!$B$10&gt;$K265),$K265+設定!$B$7,"")</f>
        <v/>
      </c>
      <c r="Y265" s="5" t="n"/>
      <c r="Z265" s="5" t="n"/>
      <c r="AA265" s="5" t="n"/>
      <c r="AB265" s="4">
        <f>IF(AH265=5,"完了",IF(AH265=4,"要確認：区分またはルート未設定",IF(AH265=3,IF(AND(設定!$B$10&gt;$K265,$L265=""),"B2票期限超過",IF(AND(設定!$B$10&gt;$N265,$O265=""),"D票期限超過","E票期限超過")),IF(AH265=2,IF(AND(設定!$B$11&gt;=$K265,$L265=""),"B2票期限間近",IF(AND(設定!$B$11&gt;=$N265,$O265=""),"D票期限間近","E票期限間近")),IF(AH265=1,"E票要確認","確認中")))))</f>
        <v/>
      </c>
      <c r="AC265" s="6" t="n"/>
      <c r="AD265" s="5" t="n"/>
      <c r="AE265" s="4">
        <f>IF($L265&lt;&gt;"","受領",IF($K265="","",IF(設定!$B$10&gt;$K265,"超過",IF(設定!$B$11&gt;=$K265,"間近","OK"))))</f>
        <v/>
      </c>
      <c r="AF265" s="4">
        <f>IF($O265&lt;&gt;"","受領",IF($N265="","",IF(設定!$B$10&gt;$N265,"超過",IF(設定!$B$11&gt;=$N265,"間近","OK"))))</f>
        <v/>
      </c>
      <c r="AG265" s="4">
        <f>IF($R265&lt;&gt;"","受領",IF($Q265="","",IF(設定!$B$10&gt;$Q265,"超過",IF(設定!$B$11&gt;=$Q265,"間近","OK"))))</f>
        <v/>
      </c>
      <c r="AH265" s="4">
        <f>IF($B265="",0,IF(($AA265="全票受領済み")+($L265&lt;&gt;"")*($O265&lt;&gt;"")*($R265&lt;&gt;""),5,IF(($D265="")+($I265="不明・要確認"),4,IF((設定!$B$10&gt;$K265)*($L265="")+(設定!$B$10&gt;$N265)*($O265="")+(設定!$B$10&gt;$Q265)*($R265=""),3,IF((設定!$B$11&gt;=$K265)*($L265="")+(設定!$B$11&gt;=$N265)*($O265="")+(設定!$B$11&gt;=$Q265)*($R265=""),2,IF($Q265="",1,0))))))</f>
        <v/>
      </c>
      <c r="AI265" s="8">
        <f>IFERROR(IF($AK265="","",$AK265+設定!$B$9),"")</f>
        <v/>
      </c>
      <c r="AJ265" s="4" t="n"/>
      <c r="AK265" s="7" t="n"/>
      <c r="AL265" s="4" t="n"/>
      <c r="AM265" s="4" t="n"/>
      <c r="AO265" s="8" t="n"/>
      <c r="AS265" s="8" t="n"/>
      <c r="AT265">
        <f>IFERROR(IF($B265="","",IF(COUNTIF($B$6:$B$305,$B265)&gt;1,"管理番号重複",IF(AND($C265="",OR($D265&lt;&gt;"",$L265&lt;&gt;"",$O265&lt;&gt;"",$R265&lt;&gt;"")),"交付日なしでデータあり",IF(OR(AND($L265&lt;&gt;"",$C265&lt;&gt;"",$L265&lt;$C265),AND($O265&lt;&gt;"",$C265&lt;&gt;"",$O265&lt;$C265),AND($R265&lt;&gt;"",$C265&lt;&gt;"",$R265&lt;$C265)),"交付日前の受領日",IF(OR(AND($L265&lt;&gt;"",$L265&gt;設定!$B$10),AND($O265&lt;&gt;"",$O265&gt;設定!$B$10),AND($R265&lt;&gt;"",$R265&gt;設定!$B$10)),"未来の受領日",IF(AND($AK265&lt;&gt;"",$C265&lt;&gt;"",$AK265&lt;$C265),"交付日前の照合日",IF(AND($AK265="",$AI265&lt;&gt;"","確認済み"),"受領前の照合",IF(AND($AI265="確認済み",$AK265=""),"照合済みで照合日なし",IF(AND($AI265="不備あり",$AR265=""),"不備ありで不備内容なし",IF(AND($L265&lt;&gt;"",$O265&lt;&gt;"",$R265&lt;&gt;"",$AT265="未着対応中"),"全票受領で未着対応中",IF($I265="不明・要確認","ルート不明",IF($J265="","保管場所なし",IF($Z265="","担当者なし",""))))))))))))),"")</f>
        <v/>
      </c>
      <c r="AU265" s="8" t="n"/>
    </row>
    <row r="266">
      <c r="A266" s="4">
        <f>IF($B266="","",ROW()-5)</f>
        <v/>
      </c>
      <c r="B266" s="5" t="n"/>
      <c r="C266" s="6" t="n"/>
      <c r="D266" s="5" t="n"/>
      <c r="E266" s="5" t="n"/>
      <c r="F266" s="5" t="n"/>
      <c r="G266" s="5" t="n"/>
      <c r="H266" s="5" t="n"/>
      <c r="I266" s="5" t="n"/>
      <c r="J266" s="5" t="n"/>
      <c r="K266" s="7">
        <f>IF($C266="","",IF($D266="特別管理",設定!$B$3,設定!$B$2)+$C266)</f>
        <v/>
      </c>
      <c r="L266" s="6" t="n"/>
      <c r="M266" s="7">
        <f>IF($L266="","",EDATE($L266,設定!$B$5*12))</f>
        <v/>
      </c>
      <c r="N266" s="7">
        <f>IF($C266="","",IF($D266="特別管理",設定!$B$3,設定!$B$2)+$C266)</f>
        <v/>
      </c>
      <c r="O266" s="6" t="n"/>
      <c r="P266" s="7">
        <f>IF($O266="","",EDATE($O266,設定!$B$5*12))</f>
        <v/>
      </c>
      <c r="Q266" s="7">
        <f>IF($C266="","",設定!$B$4+$C266)</f>
        <v/>
      </c>
      <c r="R266" s="6" t="n"/>
      <c r="S266" s="7">
        <f>IF($R266="","",EDATE($R266,設定!$B$5*12))</f>
        <v/>
      </c>
      <c r="T266" s="7">
        <f>IF($C266="","",EDATE($C266,設定!$B$5*12))</f>
        <v/>
      </c>
      <c r="U266" s="7">
        <f>IF(COUNT($M266,$P266,$S266,$T266)=0,"",MAX(IF($M266="",0,$M266),IF($P266="",0,$P266),IF($S266="",0,$S266),IF($T266="",0,$T266)))</f>
        <v/>
      </c>
      <c r="V266" s="6" t="n"/>
      <c r="W266" s="5" t="n"/>
      <c r="X266" s="7">
        <f>IF(AND($L266="",$K266&lt;&gt;"",設定!$B$10&gt;$K266),$K266+設定!$B$7,"")</f>
        <v/>
      </c>
      <c r="Y266" s="5" t="n"/>
      <c r="Z266" s="5" t="n"/>
      <c r="AA266" s="5" t="n"/>
      <c r="AB266" s="4">
        <f>IF(AH266=5,"完了",IF(AH266=4,"要確認：区分またはルート未設定",IF(AH266=3,IF(AND(設定!$B$10&gt;$K266,$L266=""),"B2票期限超過",IF(AND(設定!$B$10&gt;$N266,$O266=""),"D票期限超過","E票期限超過")),IF(AH266=2,IF(AND(設定!$B$11&gt;=$K266,$L266=""),"B2票期限間近",IF(AND(設定!$B$11&gt;=$N266,$O266=""),"D票期限間近","E票期限間近")),IF(AH266=1,"E票要確認","確認中")))))</f>
        <v/>
      </c>
      <c r="AC266" s="6" t="n"/>
      <c r="AD266" s="5" t="n"/>
      <c r="AE266" s="4">
        <f>IF($L266&lt;&gt;"","受領",IF($K266="","",IF(設定!$B$10&gt;$K266,"超過",IF(設定!$B$11&gt;=$K266,"間近","OK"))))</f>
        <v/>
      </c>
      <c r="AF266" s="4">
        <f>IF($O266&lt;&gt;"","受領",IF($N266="","",IF(設定!$B$10&gt;$N266,"超過",IF(設定!$B$11&gt;=$N266,"間近","OK"))))</f>
        <v/>
      </c>
      <c r="AG266" s="4">
        <f>IF($R266&lt;&gt;"","受領",IF($Q266="","",IF(設定!$B$10&gt;$Q266,"超過",IF(設定!$B$11&gt;=$Q266,"間近","OK"))))</f>
        <v/>
      </c>
      <c r="AH266" s="4">
        <f>IF($B266="",0,IF(($AA266="全票受領済み")+($L266&lt;&gt;"")*($O266&lt;&gt;"")*($R266&lt;&gt;""),5,IF(($D266="")+($I266="不明・要確認"),4,IF((設定!$B$10&gt;$K266)*($L266="")+(設定!$B$10&gt;$N266)*($O266="")+(設定!$B$10&gt;$Q266)*($R266=""),3,IF((設定!$B$11&gt;=$K266)*($L266="")+(設定!$B$11&gt;=$N266)*($O266="")+(設定!$B$11&gt;=$Q266)*($R266=""),2,IF($Q266="",1,0))))))</f>
        <v/>
      </c>
      <c r="AI266" s="8">
        <f>IFERROR(IF($AK266="","",$AK266+設定!$B$9),"")</f>
        <v/>
      </c>
      <c r="AJ266" s="4" t="n"/>
      <c r="AK266" s="7" t="n"/>
      <c r="AL266" s="4" t="n"/>
      <c r="AM266" s="4" t="n"/>
      <c r="AO266" s="8" t="n"/>
      <c r="AS266" s="8" t="n"/>
      <c r="AT266">
        <f>IFERROR(IF($B266="","",IF(COUNTIF($B$6:$B$305,$B266)&gt;1,"管理番号重複",IF(AND($C266="",OR($D266&lt;&gt;"",$L266&lt;&gt;"",$O266&lt;&gt;"",$R266&lt;&gt;"")),"交付日なしでデータあり",IF(OR(AND($L266&lt;&gt;"",$C266&lt;&gt;"",$L266&lt;$C266),AND($O266&lt;&gt;"",$C266&lt;&gt;"",$O266&lt;$C266),AND($R266&lt;&gt;"",$C266&lt;&gt;"",$R266&lt;$C266)),"交付日前の受領日",IF(OR(AND($L266&lt;&gt;"",$L266&gt;設定!$B$10),AND($O266&lt;&gt;"",$O266&gt;設定!$B$10),AND($R266&lt;&gt;"",$R266&gt;設定!$B$10)),"未来の受領日",IF(AND($AK266&lt;&gt;"",$C266&lt;&gt;"",$AK266&lt;$C266),"交付日前の照合日",IF(AND($AK266="",$AI266&lt;&gt;"","確認済み"),"受領前の照合",IF(AND($AI266="確認済み",$AK266=""),"照合済みで照合日なし",IF(AND($AI266="不備あり",$AR266=""),"不備ありで不備内容なし",IF(AND($L266&lt;&gt;"",$O266&lt;&gt;"",$R266&lt;&gt;"",$AT266="未着対応中"),"全票受領で未着対応中",IF($I266="不明・要確認","ルート不明",IF($J266="","保管場所なし",IF($Z266="","担当者なし",""))))))))))))),"")</f>
        <v/>
      </c>
      <c r="AU266" s="8" t="n"/>
    </row>
    <row r="267">
      <c r="A267" s="4">
        <f>IF($B267="","",ROW()-5)</f>
        <v/>
      </c>
      <c r="B267" s="5" t="n"/>
      <c r="C267" s="6" t="n"/>
      <c r="D267" s="5" t="n"/>
      <c r="E267" s="5" t="n"/>
      <c r="F267" s="5" t="n"/>
      <c r="G267" s="5" t="n"/>
      <c r="H267" s="5" t="n"/>
      <c r="I267" s="5" t="n"/>
      <c r="J267" s="5" t="n"/>
      <c r="K267" s="7">
        <f>IF($C267="","",IF($D267="特別管理",設定!$B$3,設定!$B$2)+$C267)</f>
        <v/>
      </c>
      <c r="L267" s="6" t="n"/>
      <c r="M267" s="7">
        <f>IF($L267="","",EDATE($L267,設定!$B$5*12))</f>
        <v/>
      </c>
      <c r="N267" s="7">
        <f>IF($C267="","",IF($D267="特別管理",設定!$B$3,設定!$B$2)+$C267)</f>
        <v/>
      </c>
      <c r="O267" s="6" t="n"/>
      <c r="P267" s="7">
        <f>IF($O267="","",EDATE($O267,設定!$B$5*12))</f>
        <v/>
      </c>
      <c r="Q267" s="7">
        <f>IF($C267="","",設定!$B$4+$C267)</f>
        <v/>
      </c>
      <c r="R267" s="6" t="n"/>
      <c r="S267" s="7">
        <f>IF($R267="","",EDATE($R267,設定!$B$5*12))</f>
        <v/>
      </c>
      <c r="T267" s="7">
        <f>IF($C267="","",EDATE($C267,設定!$B$5*12))</f>
        <v/>
      </c>
      <c r="U267" s="7">
        <f>IF(COUNT($M267,$P267,$S267,$T267)=0,"",MAX(IF($M267="",0,$M267),IF($P267="",0,$P267),IF($S267="",0,$S267),IF($T267="",0,$T267)))</f>
        <v/>
      </c>
      <c r="V267" s="6" t="n"/>
      <c r="W267" s="5" t="n"/>
      <c r="X267" s="7">
        <f>IF(AND($L267="",$K267&lt;&gt;"",設定!$B$10&gt;$K267),$K267+設定!$B$7,"")</f>
        <v/>
      </c>
      <c r="Y267" s="5" t="n"/>
      <c r="Z267" s="5" t="n"/>
      <c r="AA267" s="5" t="n"/>
      <c r="AB267" s="4">
        <f>IF(AH267=5,"完了",IF(AH267=4,"要確認：区分またはルート未設定",IF(AH267=3,IF(AND(設定!$B$10&gt;$K267,$L267=""),"B2票期限超過",IF(AND(設定!$B$10&gt;$N267,$O267=""),"D票期限超過","E票期限超過")),IF(AH267=2,IF(AND(設定!$B$11&gt;=$K267,$L267=""),"B2票期限間近",IF(AND(設定!$B$11&gt;=$N267,$O267=""),"D票期限間近","E票期限間近")),IF(AH267=1,"E票要確認","確認中")))))</f>
        <v/>
      </c>
      <c r="AC267" s="6" t="n"/>
      <c r="AD267" s="5" t="n"/>
      <c r="AE267" s="4">
        <f>IF($L267&lt;&gt;"","受領",IF($K267="","",IF(設定!$B$10&gt;$K267,"超過",IF(設定!$B$11&gt;=$K267,"間近","OK"))))</f>
        <v/>
      </c>
      <c r="AF267" s="4">
        <f>IF($O267&lt;&gt;"","受領",IF($N267="","",IF(設定!$B$10&gt;$N267,"超過",IF(設定!$B$11&gt;=$N267,"間近","OK"))))</f>
        <v/>
      </c>
      <c r="AG267" s="4">
        <f>IF($R267&lt;&gt;"","受領",IF($Q267="","",IF(設定!$B$10&gt;$Q267,"超過",IF(設定!$B$11&gt;=$Q267,"間近","OK"))))</f>
        <v/>
      </c>
      <c r="AH267" s="4">
        <f>IF($B267="",0,IF(($AA267="全票受領済み")+($L267&lt;&gt;"")*($O267&lt;&gt;"")*($R267&lt;&gt;""),5,IF(($D267="")+($I267="不明・要確認"),4,IF((設定!$B$10&gt;$K267)*($L267="")+(設定!$B$10&gt;$N267)*($O267="")+(設定!$B$10&gt;$Q267)*($R267=""),3,IF((設定!$B$11&gt;=$K267)*($L267="")+(設定!$B$11&gt;=$N267)*($O267="")+(設定!$B$11&gt;=$Q267)*($R267=""),2,IF($Q267="",1,0))))))</f>
        <v/>
      </c>
      <c r="AI267" s="8">
        <f>IFERROR(IF($AK267="","",$AK267+設定!$B$9),"")</f>
        <v/>
      </c>
      <c r="AJ267" s="4" t="n"/>
      <c r="AK267" s="7" t="n"/>
      <c r="AL267" s="4" t="n"/>
      <c r="AM267" s="4" t="n"/>
      <c r="AO267" s="8" t="n"/>
      <c r="AS267" s="8" t="n"/>
      <c r="AT267">
        <f>IFERROR(IF($B267="","",IF(COUNTIF($B$6:$B$305,$B267)&gt;1,"管理番号重複",IF(AND($C267="",OR($D267&lt;&gt;"",$L267&lt;&gt;"",$O267&lt;&gt;"",$R267&lt;&gt;"")),"交付日なしでデータあり",IF(OR(AND($L267&lt;&gt;"",$C267&lt;&gt;"",$L267&lt;$C267),AND($O267&lt;&gt;"",$C267&lt;&gt;"",$O267&lt;$C267),AND($R267&lt;&gt;"",$C267&lt;&gt;"",$R267&lt;$C267)),"交付日前の受領日",IF(OR(AND($L267&lt;&gt;"",$L267&gt;設定!$B$10),AND($O267&lt;&gt;"",$O267&gt;設定!$B$10),AND($R267&lt;&gt;"",$R267&gt;設定!$B$10)),"未来の受領日",IF(AND($AK267&lt;&gt;"",$C267&lt;&gt;"",$AK267&lt;$C267),"交付日前の照合日",IF(AND($AK267="",$AI267&lt;&gt;"","確認済み"),"受領前の照合",IF(AND($AI267="確認済み",$AK267=""),"照合済みで照合日なし",IF(AND($AI267="不備あり",$AR267=""),"不備ありで不備内容なし",IF(AND($L267&lt;&gt;"",$O267&lt;&gt;"",$R267&lt;&gt;"",$AT267="未着対応中"),"全票受領で未着対応中",IF($I267="不明・要確認","ルート不明",IF($J267="","保管場所なし",IF($Z267="","担当者なし",""))))))))))))),"")</f>
        <v/>
      </c>
      <c r="AU267" s="8" t="n"/>
    </row>
    <row r="268">
      <c r="A268" s="4">
        <f>IF($B268="","",ROW()-5)</f>
        <v/>
      </c>
      <c r="B268" s="5" t="n"/>
      <c r="C268" s="6" t="n"/>
      <c r="D268" s="5" t="n"/>
      <c r="E268" s="5" t="n"/>
      <c r="F268" s="5" t="n"/>
      <c r="G268" s="5" t="n"/>
      <c r="H268" s="5" t="n"/>
      <c r="I268" s="5" t="n"/>
      <c r="J268" s="5" t="n"/>
      <c r="K268" s="7">
        <f>IF($C268="","",IF($D268="特別管理",設定!$B$3,設定!$B$2)+$C268)</f>
        <v/>
      </c>
      <c r="L268" s="6" t="n"/>
      <c r="M268" s="7">
        <f>IF($L268="","",EDATE($L268,設定!$B$5*12))</f>
        <v/>
      </c>
      <c r="N268" s="7">
        <f>IF($C268="","",IF($D268="特別管理",設定!$B$3,設定!$B$2)+$C268)</f>
        <v/>
      </c>
      <c r="O268" s="6" t="n"/>
      <c r="P268" s="7">
        <f>IF($O268="","",EDATE($O268,設定!$B$5*12))</f>
        <v/>
      </c>
      <c r="Q268" s="7">
        <f>IF($C268="","",設定!$B$4+$C268)</f>
        <v/>
      </c>
      <c r="R268" s="6" t="n"/>
      <c r="S268" s="7">
        <f>IF($R268="","",EDATE($R268,設定!$B$5*12))</f>
        <v/>
      </c>
      <c r="T268" s="7">
        <f>IF($C268="","",EDATE($C268,設定!$B$5*12))</f>
        <v/>
      </c>
      <c r="U268" s="7">
        <f>IF(COUNT($M268,$P268,$S268,$T268)=0,"",MAX(IF($M268="",0,$M268),IF($P268="",0,$P268),IF($S268="",0,$S268),IF($T268="",0,$T268)))</f>
        <v/>
      </c>
      <c r="V268" s="6" t="n"/>
      <c r="W268" s="5" t="n"/>
      <c r="X268" s="7">
        <f>IF(AND($L268="",$K268&lt;&gt;"",設定!$B$10&gt;$K268),$K268+設定!$B$7,"")</f>
        <v/>
      </c>
      <c r="Y268" s="5" t="n"/>
      <c r="Z268" s="5" t="n"/>
      <c r="AA268" s="5" t="n"/>
      <c r="AB268" s="4">
        <f>IF(AH268=5,"完了",IF(AH268=4,"要確認：区分またはルート未設定",IF(AH268=3,IF(AND(設定!$B$10&gt;$K268,$L268=""),"B2票期限超過",IF(AND(設定!$B$10&gt;$N268,$O268=""),"D票期限超過","E票期限超過")),IF(AH268=2,IF(AND(設定!$B$11&gt;=$K268,$L268=""),"B2票期限間近",IF(AND(設定!$B$11&gt;=$N268,$O268=""),"D票期限間近","E票期限間近")),IF(AH268=1,"E票要確認","確認中")))))</f>
        <v/>
      </c>
      <c r="AC268" s="6" t="n"/>
      <c r="AD268" s="5" t="n"/>
      <c r="AE268" s="4">
        <f>IF($L268&lt;&gt;"","受領",IF($K268="","",IF(設定!$B$10&gt;$K268,"超過",IF(設定!$B$11&gt;=$K268,"間近","OK"))))</f>
        <v/>
      </c>
      <c r="AF268" s="4">
        <f>IF($O268&lt;&gt;"","受領",IF($N268="","",IF(設定!$B$10&gt;$N268,"超過",IF(設定!$B$11&gt;=$N268,"間近","OK"))))</f>
        <v/>
      </c>
      <c r="AG268" s="4">
        <f>IF($R268&lt;&gt;"","受領",IF($Q268="","",IF(設定!$B$10&gt;$Q268,"超過",IF(設定!$B$11&gt;=$Q268,"間近","OK"))))</f>
        <v/>
      </c>
      <c r="AH268" s="4">
        <f>IF($B268="",0,IF(($AA268="全票受領済み")+($L268&lt;&gt;"")*($O268&lt;&gt;"")*($R268&lt;&gt;""),5,IF(($D268="")+($I268="不明・要確認"),4,IF((設定!$B$10&gt;$K268)*($L268="")+(設定!$B$10&gt;$N268)*($O268="")+(設定!$B$10&gt;$Q268)*($R268=""),3,IF((設定!$B$11&gt;=$K268)*($L268="")+(設定!$B$11&gt;=$N268)*($O268="")+(設定!$B$11&gt;=$Q268)*($R268=""),2,IF($Q268="",1,0))))))</f>
        <v/>
      </c>
      <c r="AI268" s="8">
        <f>IFERROR(IF($AK268="","",$AK268+設定!$B$9),"")</f>
        <v/>
      </c>
      <c r="AJ268" s="4" t="n"/>
      <c r="AK268" s="7" t="n"/>
      <c r="AL268" s="4" t="n"/>
      <c r="AM268" s="4" t="n"/>
      <c r="AO268" s="8" t="n"/>
      <c r="AS268" s="8" t="n"/>
      <c r="AT268">
        <f>IFERROR(IF($B268="","",IF(COUNTIF($B$6:$B$305,$B268)&gt;1,"管理番号重複",IF(AND($C268="",OR($D268&lt;&gt;"",$L268&lt;&gt;"",$O268&lt;&gt;"",$R268&lt;&gt;"")),"交付日なしでデータあり",IF(OR(AND($L268&lt;&gt;"",$C268&lt;&gt;"",$L268&lt;$C268),AND($O268&lt;&gt;"",$C268&lt;&gt;"",$O268&lt;$C268),AND($R268&lt;&gt;"",$C268&lt;&gt;"",$R268&lt;$C268)),"交付日前の受領日",IF(OR(AND($L268&lt;&gt;"",$L268&gt;設定!$B$10),AND($O268&lt;&gt;"",$O268&gt;設定!$B$10),AND($R268&lt;&gt;"",$R268&gt;設定!$B$10)),"未来の受領日",IF(AND($AK268&lt;&gt;"",$C268&lt;&gt;"",$AK268&lt;$C268),"交付日前の照合日",IF(AND($AK268="",$AI268&lt;&gt;"","確認済み"),"受領前の照合",IF(AND($AI268="確認済み",$AK268=""),"照合済みで照合日なし",IF(AND($AI268="不備あり",$AR268=""),"不備ありで不備内容なし",IF(AND($L268&lt;&gt;"",$O268&lt;&gt;"",$R268&lt;&gt;"",$AT268="未着対応中"),"全票受領で未着対応中",IF($I268="不明・要確認","ルート不明",IF($J268="","保管場所なし",IF($Z268="","担当者なし",""))))))))))))),"")</f>
        <v/>
      </c>
      <c r="AU268" s="8" t="n"/>
    </row>
    <row r="269">
      <c r="A269" s="4">
        <f>IF($B269="","",ROW()-5)</f>
        <v/>
      </c>
      <c r="B269" s="5" t="n"/>
      <c r="C269" s="6" t="n"/>
      <c r="D269" s="5" t="n"/>
      <c r="E269" s="5" t="n"/>
      <c r="F269" s="5" t="n"/>
      <c r="G269" s="5" t="n"/>
      <c r="H269" s="5" t="n"/>
      <c r="I269" s="5" t="n"/>
      <c r="J269" s="5" t="n"/>
      <c r="K269" s="7">
        <f>IF($C269="","",IF($D269="特別管理",設定!$B$3,設定!$B$2)+$C269)</f>
        <v/>
      </c>
      <c r="L269" s="6" t="n"/>
      <c r="M269" s="7">
        <f>IF($L269="","",EDATE($L269,設定!$B$5*12))</f>
        <v/>
      </c>
      <c r="N269" s="7">
        <f>IF($C269="","",IF($D269="特別管理",設定!$B$3,設定!$B$2)+$C269)</f>
        <v/>
      </c>
      <c r="O269" s="6" t="n"/>
      <c r="P269" s="7">
        <f>IF($O269="","",EDATE($O269,設定!$B$5*12))</f>
        <v/>
      </c>
      <c r="Q269" s="7">
        <f>IF($C269="","",設定!$B$4+$C269)</f>
        <v/>
      </c>
      <c r="R269" s="6" t="n"/>
      <c r="S269" s="7">
        <f>IF($R269="","",EDATE($R269,設定!$B$5*12))</f>
        <v/>
      </c>
      <c r="T269" s="7">
        <f>IF($C269="","",EDATE($C269,設定!$B$5*12))</f>
        <v/>
      </c>
      <c r="U269" s="7">
        <f>IF(COUNT($M269,$P269,$S269,$T269)=0,"",MAX(IF($M269="",0,$M269),IF($P269="",0,$P269),IF($S269="",0,$S269),IF($T269="",0,$T269)))</f>
        <v/>
      </c>
      <c r="V269" s="6" t="n"/>
      <c r="W269" s="5" t="n"/>
      <c r="X269" s="7">
        <f>IF(AND($L269="",$K269&lt;&gt;"",設定!$B$10&gt;$K269),$K269+設定!$B$7,"")</f>
        <v/>
      </c>
      <c r="Y269" s="5" t="n"/>
      <c r="Z269" s="5" t="n"/>
      <c r="AA269" s="5" t="n"/>
      <c r="AB269" s="4">
        <f>IF(AH269=5,"完了",IF(AH269=4,"要確認：区分またはルート未設定",IF(AH269=3,IF(AND(設定!$B$10&gt;$K269,$L269=""),"B2票期限超過",IF(AND(設定!$B$10&gt;$N269,$O269=""),"D票期限超過","E票期限超過")),IF(AH269=2,IF(AND(設定!$B$11&gt;=$K269,$L269=""),"B2票期限間近",IF(AND(設定!$B$11&gt;=$N269,$O269=""),"D票期限間近","E票期限間近")),IF(AH269=1,"E票要確認","確認中")))))</f>
        <v/>
      </c>
      <c r="AC269" s="6" t="n"/>
      <c r="AD269" s="5" t="n"/>
      <c r="AE269" s="4">
        <f>IF($L269&lt;&gt;"","受領",IF($K269="","",IF(設定!$B$10&gt;$K269,"超過",IF(設定!$B$11&gt;=$K269,"間近","OK"))))</f>
        <v/>
      </c>
      <c r="AF269" s="4">
        <f>IF($O269&lt;&gt;"","受領",IF($N269="","",IF(設定!$B$10&gt;$N269,"超過",IF(設定!$B$11&gt;=$N269,"間近","OK"))))</f>
        <v/>
      </c>
      <c r="AG269" s="4">
        <f>IF($R269&lt;&gt;"","受領",IF($Q269="","",IF(設定!$B$10&gt;$Q269,"超過",IF(設定!$B$11&gt;=$Q269,"間近","OK"))))</f>
        <v/>
      </c>
      <c r="AH269" s="4">
        <f>IF($B269="",0,IF(($AA269="全票受領済み")+($L269&lt;&gt;"")*($O269&lt;&gt;"")*($R269&lt;&gt;""),5,IF(($D269="")+($I269="不明・要確認"),4,IF((設定!$B$10&gt;$K269)*($L269="")+(設定!$B$10&gt;$N269)*($O269="")+(設定!$B$10&gt;$Q269)*($R269=""),3,IF((設定!$B$11&gt;=$K269)*($L269="")+(設定!$B$11&gt;=$N269)*($O269="")+(設定!$B$11&gt;=$Q269)*($R269=""),2,IF($Q269="",1,0))))))</f>
        <v/>
      </c>
      <c r="AI269" s="8">
        <f>IFERROR(IF($AK269="","",$AK269+設定!$B$9),"")</f>
        <v/>
      </c>
      <c r="AJ269" s="4" t="n"/>
      <c r="AK269" s="7" t="n"/>
      <c r="AL269" s="4" t="n"/>
      <c r="AM269" s="4" t="n"/>
      <c r="AO269" s="8" t="n"/>
      <c r="AS269" s="8" t="n"/>
      <c r="AT269">
        <f>IFERROR(IF($B269="","",IF(COUNTIF($B$6:$B$305,$B269)&gt;1,"管理番号重複",IF(AND($C269="",OR($D269&lt;&gt;"",$L269&lt;&gt;"",$O269&lt;&gt;"",$R269&lt;&gt;"")),"交付日なしでデータあり",IF(OR(AND($L269&lt;&gt;"",$C269&lt;&gt;"",$L269&lt;$C269),AND($O269&lt;&gt;"",$C269&lt;&gt;"",$O269&lt;$C269),AND($R269&lt;&gt;"",$C269&lt;&gt;"",$R269&lt;$C269)),"交付日前の受領日",IF(OR(AND($L269&lt;&gt;"",$L269&gt;設定!$B$10),AND($O269&lt;&gt;"",$O269&gt;設定!$B$10),AND($R269&lt;&gt;"",$R269&gt;設定!$B$10)),"未来の受領日",IF(AND($AK269&lt;&gt;"",$C269&lt;&gt;"",$AK269&lt;$C269),"交付日前の照合日",IF(AND($AK269="",$AI269&lt;&gt;"","確認済み"),"受領前の照合",IF(AND($AI269="確認済み",$AK269=""),"照合済みで照合日なし",IF(AND($AI269="不備あり",$AR269=""),"不備ありで不備内容なし",IF(AND($L269&lt;&gt;"",$O269&lt;&gt;"",$R269&lt;&gt;"",$AT269="未着対応中"),"全票受領で未着対応中",IF($I269="不明・要確認","ルート不明",IF($J269="","保管場所なし",IF($Z269="","担当者なし",""))))))))))))),"")</f>
        <v/>
      </c>
      <c r="AU269" s="8" t="n"/>
    </row>
    <row r="270">
      <c r="A270" s="4">
        <f>IF($B270="","",ROW()-5)</f>
        <v/>
      </c>
      <c r="B270" s="5" t="n"/>
      <c r="C270" s="6" t="n"/>
      <c r="D270" s="5" t="n"/>
      <c r="E270" s="5" t="n"/>
      <c r="F270" s="5" t="n"/>
      <c r="G270" s="5" t="n"/>
      <c r="H270" s="5" t="n"/>
      <c r="I270" s="5" t="n"/>
      <c r="J270" s="5" t="n"/>
      <c r="K270" s="7">
        <f>IF($C270="","",IF($D270="特別管理",設定!$B$3,設定!$B$2)+$C270)</f>
        <v/>
      </c>
      <c r="L270" s="6" t="n"/>
      <c r="M270" s="7">
        <f>IF($L270="","",EDATE($L270,設定!$B$5*12))</f>
        <v/>
      </c>
      <c r="N270" s="7">
        <f>IF($C270="","",IF($D270="特別管理",設定!$B$3,設定!$B$2)+$C270)</f>
        <v/>
      </c>
      <c r="O270" s="6" t="n"/>
      <c r="P270" s="7">
        <f>IF($O270="","",EDATE($O270,設定!$B$5*12))</f>
        <v/>
      </c>
      <c r="Q270" s="7">
        <f>IF($C270="","",設定!$B$4+$C270)</f>
        <v/>
      </c>
      <c r="R270" s="6" t="n"/>
      <c r="S270" s="7">
        <f>IF($R270="","",EDATE($R270,設定!$B$5*12))</f>
        <v/>
      </c>
      <c r="T270" s="7">
        <f>IF($C270="","",EDATE($C270,設定!$B$5*12))</f>
        <v/>
      </c>
      <c r="U270" s="7">
        <f>IF(COUNT($M270,$P270,$S270,$T270)=0,"",MAX(IF($M270="",0,$M270),IF($P270="",0,$P270),IF($S270="",0,$S270),IF($T270="",0,$T270)))</f>
        <v/>
      </c>
      <c r="V270" s="6" t="n"/>
      <c r="W270" s="5" t="n"/>
      <c r="X270" s="7">
        <f>IF(AND($L270="",$K270&lt;&gt;"",設定!$B$10&gt;$K270),$K270+設定!$B$7,"")</f>
        <v/>
      </c>
      <c r="Y270" s="5" t="n"/>
      <c r="Z270" s="5" t="n"/>
      <c r="AA270" s="5" t="n"/>
      <c r="AB270" s="4">
        <f>IF(AH270=5,"完了",IF(AH270=4,"要確認：区分またはルート未設定",IF(AH270=3,IF(AND(設定!$B$10&gt;$K270,$L270=""),"B2票期限超過",IF(AND(設定!$B$10&gt;$N270,$O270=""),"D票期限超過","E票期限超過")),IF(AH270=2,IF(AND(設定!$B$11&gt;=$K270,$L270=""),"B2票期限間近",IF(AND(設定!$B$11&gt;=$N270,$O270=""),"D票期限間近","E票期限間近")),IF(AH270=1,"E票要確認","確認中")))))</f>
        <v/>
      </c>
      <c r="AC270" s="6" t="n"/>
      <c r="AD270" s="5" t="n"/>
      <c r="AE270" s="4">
        <f>IF($L270&lt;&gt;"","受領",IF($K270="","",IF(設定!$B$10&gt;$K270,"超過",IF(設定!$B$11&gt;=$K270,"間近","OK"))))</f>
        <v/>
      </c>
      <c r="AF270" s="4">
        <f>IF($O270&lt;&gt;"","受領",IF($N270="","",IF(設定!$B$10&gt;$N270,"超過",IF(設定!$B$11&gt;=$N270,"間近","OK"))))</f>
        <v/>
      </c>
      <c r="AG270" s="4">
        <f>IF($R270&lt;&gt;"","受領",IF($Q270="","",IF(設定!$B$10&gt;$Q270,"超過",IF(設定!$B$11&gt;=$Q270,"間近","OK"))))</f>
        <v/>
      </c>
      <c r="AH270" s="4">
        <f>IF($B270="",0,IF(($AA270="全票受領済み")+($L270&lt;&gt;"")*($O270&lt;&gt;"")*($R270&lt;&gt;""),5,IF(($D270="")+($I270="不明・要確認"),4,IF((設定!$B$10&gt;$K270)*($L270="")+(設定!$B$10&gt;$N270)*($O270="")+(設定!$B$10&gt;$Q270)*($R270=""),3,IF((設定!$B$11&gt;=$K270)*($L270="")+(設定!$B$11&gt;=$N270)*($O270="")+(設定!$B$11&gt;=$Q270)*($R270=""),2,IF($Q270="",1,0))))))</f>
        <v/>
      </c>
      <c r="AI270" s="8">
        <f>IFERROR(IF($AK270="","",$AK270+設定!$B$9),"")</f>
        <v/>
      </c>
      <c r="AJ270" s="4" t="n"/>
      <c r="AK270" s="7" t="n"/>
      <c r="AL270" s="4" t="n"/>
      <c r="AM270" s="4" t="n"/>
      <c r="AO270" s="8" t="n"/>
      <c r="AS270" s="8" t="n"/>
      <c r="AT270">
        <f>IFERROR(IF($B270="","",IF(COUNTIF($B$6:$B$305,$B270)&gt;1,"管理番号重複",IF(AND($C270="",OR($D270&lt;&gt;"",$L270&lt;&gt;"",$O270&lt;&gt;"",$R270&lt;&gt;"")),"交付日なしでデータあり",IF(OR(AND($L270&lt;&gt;"",$C270&lt;&gt;"",$L270&lt;$C270),AND($O270&lt;&gt;"",$C270&lt;&gt;"",$O270&lt;$C270),AND($R270&lt;&gt;"",$C270&lt;&gt;"",$R270&lt;$C270)),"交付日前の受領日",IF(OR(AND($L270&lt;&gt;"",$L270&gt;設定!$B$10),AND($O270&lt;&gt;"",$O270&gt;設定!$B$10),AND($R270&lt;&gt;"",$R270&gt;設定!$B$10)),"未来の受領日",IF(AND($AK270&lt;&gt;"",$C270&lt;&gt;"",$AK270&lt;$C270),"交付日前の照合日",IF(AND($AK270="",$AI270&lt;&gt;"","確認済み"),"受領前の照合",IF(AND($AI270="確認済み",$AK270=""),"照合済みで照合日なし",IF(AND($AI270="不備あり",$AR270=""),"不備ありで不備内容なし",IF(AND($L270&lt;&gt;"",$O270&lt;&gt;"",$R270&lt;&gt;"",$AT270="未着対応中"),"全票受領で未着対応中",IF($I270="不明・要確認","ルート不明",IF($J270="","保管場所なし",IF($Z270="","担当者なし",""))))))))))))),"")</f>
        <v/>
      </c>
      <c r="AU270" s="8" t="n"/>
    </row>
    <row r="271">
      <c r="A271" s="4">
        <f>IF($B271="","",ROW()-5)</f>
        <v/>
      </c>
      <c r="B271" s="5" t="n"/>
      <c r="C271" s="6" t="n"/>
      <c r="D271" s="5" t="n"/>
      <c r="E271" s="5" t="n"/>
      <c r="F271" s="5" t="n"/>
      <c r="G271" s="5" t="n"/>
      <c r="H271" s="5" t="n"/>
      <c r="I271" s="5" t="n"/>
      <c r="J271" s="5" t="n"/>
      <c r="K271" s="7">
        <f>IF($C271="","",IF($D271="特別管理",設定!$B$3,設定!$B$2)+$C271)</f>
        <v/>
      </c>
      <c r="L271" s="6" t="n"/>
      <c r="M271" s="7">
        <f>IF($L271="","",EDATE($L271,設定!$B$5*12))</f>
        <v/>
      </c>
      <c r="N271" s="7">
        <f>IF($C271="","",IF($D271="特別管理",設定!$B$3,設定!$B$2)+$C271)</f>
        <v/>
      </c>
      <c r="O271" s="6" t="n"/>
      <c r="P271" s="7">
        <f>IF($O271="","",EDATE($O271,設定!$B$5*12))</f>
        <v/>
      </c>
      <c r="Q271" s="7">
        <f>IF($C271="","",設定!$B$4+$C271)</f>
        <v/>
      </c>
      <c r="R271" s="6" t="n"/>
      <c r="S271" s="7">
        <f>IF($R271="","",EDATE($R271,設定!$B$5*12))</f>
        <v/>
      </c>
      <c r="T271" s="7">
        <f>IF($C271="","",EDATE($C271,設定!$B$5*12))</f>
        <v/>
      </c>
      <c r="U271" s="7">
        <f>IF(COUNT($M271,$P271,$S271,$T271)=0,"",MAX(IF($M271="",0,$M271),IF($P271="",0,$P271),IF($S271="",0,$S271),IF($T271="",0,$T271)))</f>
        <v/>
      </c>
      <c r="V271" s="6" t="n"/>
      <c r="W271" s="5" t="n"/>
      <c r="X271" s="7">
        <f>IF(AND($L271="",$K271&lt;&gt;"",設定!$B$10&gt;$K271),$K271+設定!$B$7,"")</f>
        <v/>
      </c>
      <c r="Y271" s="5" t="n"/>
      <c r="Z271" s="5" t="n"/>
      <c r="AA271" s="5" t="n"/>
      <c r="AB271" s="4">
        <f>IF(AH271=5,"完了",IF(AH271=4,"要確認：区分またはルート未設定",IF(AH271=3,IF(AND(設定!$B$10&gt;$K271,$L271=""),"B2票期限超過",IF(AND(設定!$B$10&gt;$N271,$O271=""),"D票期限超過","E票期限超過")),IF(AH271=2,IF(AND(設定!$B$11&gt;=$K271,$L271=""),"B2票期限間近",IF(AND(設定!$B$11&gt;=$N271,$O271=""),"D票期限間近","E票期限間近")),IF(AH271=1,"E票要確認","確認中")))))</f>
        <v/>
      </c>
      <c r="AC271" s="6" t="n"/>
      <c r="AD271" s="5" t="n"/>
      <c r="AE271" s="4">
        <f>IF($L271&lt;&gt;"","受領",IF($K271="","",IF(設定!$B$10&gt;$K271,"超過",IF(設定!$B$11&gt;=$K271,"間近","OK"))))</f>
        <v/>
      </c>
      <c r="AF271" s="4">
        <f>IF($O271&lt;&gt;"","受領",IF($N271="","",IF(設定!$B$10&gt;$N271,"超過",IF(設定!$B$11&gt;=$N271,"間近","OK"))))</f>
        <v/>
      </c>
      <c r="AG271" s="4">
        <f>IF($R271&lt;&gt;"","受領",IF($Q271="","",IF(設定!$B$10&gt;$Q271,"超過",IF(設定!$B$11&gt;=$Q271,"間近","OK"))))</f>
        <v/>
      </c>
      <c r="AH271" s="4">
        <f>IF($B271="",0,IF(($AA271="全票受領済み")+($L271&lt;&gt;"")*($O271&lt;&gt;"")*($R271&lt;&gt;""),5,IF(($D271="")+($I271="不明・要確認"),4,IF((設定!$B$10&gt;$K271)*($L271="")+(設定!$B$10&gt;$N271)*($O271="")+(設定!$B$10&gt;$Q271)*($R271=""),3,IF((設定!$B$11&gt;=$K271)*($L271="")+(設定!$B$11&gt;=$N271)*($O271="")+(設定!$B$11&gt;=$Q271)*($R271=""),2,IF($Q271="",1,0))))))</f>
        <v/>
      </c>
      <c r="AI271" s="8">
        <f>IFERROR(IF($AK271="","",$AK271+設定!$B$9),"")</f>
        <v/>
      </c>
      <c r="AJ271" s="4" t="n"/>
      <c r="AK271" s="7" t="n"/>
      <c r="AL271" s="4" t="n"/>
      <c r="AM271" s="4" t="n"/>
      <c r="AO271" s="8" t="n"/>
      <c r="AS271" s="8" t="n"/>
      <c r="AT271">
        <f>IFERROR(IF($B271="","",IF(COUNTIF($B$6:$B$305,$B271)&gt;1,"管理番号重複",IF(AND($C271="",OR($D271&lt;&gt;"",$L271&lt;&gt;"",$O271&lt;&gt;"",$R271&lt;&gt;"")),"交付日なしでデータあり",IF(OR(AND($L271&lt;&gt;"",$C271&lt;&gt;"",$L271&lt;$C271),AND($O271&lt;&gt;"",$C271&lt;&gt;"",$O271&lt;$C271),AND($R271&lt;&gt;"",$C271&lt;&gt;"",$R271&lt;$C271)),"交付日前の受領日",IF(OR(AND($L271&lt;&gt;"",$L271&gt;設定!$B$10),AND($O271&lt;&gt;"",$O271&gt;設定!$B$10),AND($R271&lt;&gt;"",$R271&gt;設定!$B$10)),"未来の受領日",IF(AND($AK271&lt;&gt;"",$C271&lt;&gt;"",$AK271&lt;$C271),"交付日前の照合日",IF(AND($AK271="",$AI271&lt;&gt;"","確認済み"),"受領前の照合",IF(AND($AI271="確認済み",$AK271=""),"照合済みで照合日なし",IF(AND($AI271="不備あり",$AR271=""),"不備ありで不備内容なし",IF(AND($L271&lt;&gt;"",$O271&lt;&gt;"",$R271&lt;&gt;"",$AT271="未着対応中"),"全票受領で未着対応中",IF($I271="不明・要確認","ルート不明",IF($J271="","保管場所なし",IF($Z271="","担当者なし",""))))))))))))),"")</f>
        <v/>
      </c>
      <c r="AU271" s="8" t="n"/>
    </row>
    <row r="272">
      <c r="A272" s="4">
        <f>IF($B272="","",ROW()-5)</f>
        <v/>
      </c>
      <c r="B272" s="5" t="n"/>
      <c r="C272" s="6" t="n"/>
      <c r="D272" s="5" t="n"/>
      <c r="E272" s="5" t="n"/>
      <c r="F272" s="5" t="n"/>
      <c r="G272" s="5" t="n"/>
      <c r="H272" s="5" t="n"/>
      <c r="I272" s="5" t="n"/>
      <c r="J272" s="5" t="n"/>
      <c r="K272" s="7">
        <f>IF($C272="","",IF($D272="特別管理",設定!$B$3,設定!$B$2)+$C272)</f>
        <v/>
      </c>
      <c r="L272" s="6" t="n"/>
      <c r="M272" s="7">
        <f>IF($L272="","",EDATE($L272,設定!$B$5*12))</f>
        <v/>
      </c>
      <c r="N272" s="7">
        <f>IF($C272="","",IF($D272="特別管理",設定!$B$3,設定!$B$2)+$C272)</f>
        <v/>
      </c>
      <c r="O272" s="6" t="n"/>
      <c r="P272" s="7">
        <f>IF($O272="","",EDATE($O272,設定!$B$5*12))</f>
        <v/>
      </c>
      <c r="Q272" s="7">
        <f>IF($C272="","",設定!$B$4+$C272)</f>
        <v/>
      </c>
      <c r="R272" s="6" t="n"/>
      <c r="S272" s="7">
        <f>IF($R272="","",EDATE($R272,設定!$B$5*12))</f>
        <v/>
      </c>
      <c r="T272" s="7">
        <f>IF($C272="","",EDATE($C272,設定!$B$5*12))</f>
        <v/>
      </c>
      <c r="U272" s="7">
        <f>IF(COUNT($M272,$P272,$S272,$T272)=0,"",MAX(IF($M272="",0,$M272),IF($P272="",0,$P272),IF($S272="",0,$S272),IF($T272="",0,$T272)))</f>
        <v/>
      </c>
      <c r="V272" s="6" t="n"/>
      <c r="W272" s="5" t="n"/>
      <c r="X272" s="7">
        <f>IF(AND($L272="",$K272&lt;&gt;"",設定!$B$10&gt;$K272),$K272+設定!$B$7,"")</f>
        <v/>
      </c>
      <c r="Y272" s="5" t="n"/>
      <c r="Z272" s="5" t="n"/>
      <c r="AA272" s="5" t="n"/>
      <c r="AB272" s="4">
        <f>IF(AH272=5,"完了",IF(AH272=4,"要確認：区分またはルート未設定",IF(AH272=3,IF(AND(設定!$B$10&gt;$K272,$L272=""),"B2票期限超過",IF(AND(設定!$B$10&gt;$N272,$O272=""),"D票期限超過","E票期限超過")),IF(AH272=2,IF(AND(設定!$B$11&gt;=$K272,$L272=""),"B2票期限間近",IF(AND(設定!$B$11&gt;=$N272,$O272=""),"D票期限間近","E票期限間近")),IF(AH272=1,"E票要確認","確認中")))))</f>
        <v/>
      </c>
      <c r="AC272" s="6" t="n"/>
      <c r="AD272" s="5" t="n"/>
      <c r="AE272" s="4">
        <f>IF($L272&lt;&gt;"","受領",IF($K272="","",IF(設定!$B$10&gt;$K272,"超過",IF(設定!$B$11&gt;=$K272,"間近","OK"))))</f>
        <v/>
      </c>
      <c r="AF272" s="4">
        <f>IF($O272&lt;&gt;"","受領",IF($N272="","",IF(設定!$B$10&gt;$N272,"超過",IF(設定!$B$11&gt;=$N272,"間近","OK"))))</f>
        <v/>
      </c>
      <c r="AG272" s="4">
        <f>IF($R272&lt;&gt;"","受領",IF($Q272="","",IF(設定!$B$10&gt;$Q272,"超過",IF(設定!$B$11&gt;=$Q272,"間近","OK"))))</f>
        <v/>
      </c>
      <c r="AH272" s="4">
        <f>IF($B272="",0,IF(($AA272="全票受領済み")+($L272&lt;&gt;"")*($O272&lt;&gt;"")*($R272&lt;&gt;""),5,IF(($D272="")+($I272="不明・要確認"),4,IF((設定!$B$10&gt;$K272)*($L272="")+(設定!$B$10&gt;$N272)*($O272="")+(設定!$B$10&gt;$Q272)*($R272=""),3,IF((設定!$B$11&gt;=$K272)*($L272="")+(設定!$B$11&gt;=$N272)*($O272="")+(設定!$B$11&gt;=$Q272)*($R272=""),2,IF($Q272="",1,0))))))</f>
        <v/>
      </c>
      <c r="AI272" s="8">
        <f>IFERROR(IF($AK272="","",$AK272+設定!$B$9),"")</f>
        <v/>
      </c>
      <c r="AJ272" s="4" t="n"/>
      <c r="AK272" s="7" t="n"/>
      <c r="AL272" s="4" t="n"/>
      <c r="AM272" s="4" t="n"/>
      <c r="AO272" s="8" t="n"/>
      <c r="AS272" s="8" t="n"/>
      <c r="AT272">
        <f>IFERROR(IF($B272="","",IF(COUNTIF($B$6:$B$305,$B272)&gt;1,"管理番号重複",IF(AND($C272="",OR($D272&lt;&gt;"",$L272&lt;&gt;"",$O272&lt;&gt;"",$R272&lt;&gt;"")),"交付日なしでデータあり",IF(OR(AND($L272&lt;&gt;"",$C272&lt;&gt;"",$L272&lt;$C272),AND($O272&lt;&gt;"",$C272&lt;&gt;"",$O272&lt;$C272),AND($R272&lt;&gt;"",$C272&lt;&gt;"",$R272&lt;$C272)),"交付日前の受領日",IF(OR(AND($L272&lt;&gt;"",$L272&gt;設定!$B$10),AND($O272&lt;&gt;"",$O272&gt;設定!$B$10),AND($R272&lt;&gt;"",$R272&gt;設定!$B$10)),"未来の受領日",IF(AND($AK272&lt;&gt;"",$C272&lt;&gt;"",$AK272&lt;$C272),"交付日前の照合日",IF(AND($AK272="",$AI272&lt;&gt;"","確認済み"),"受領前の照合",IF(AND($AI272="確認済み",$AK272=""),"照合済みで照合日なし",IF(AND($AI272="不備あり",$AR272=""),"不備ありで不備内容なし",IF(AND($L272&lt;&gt;"",$O272&lt;&gt;"",$R272&lt;&gt;"",$AT272="未着対応中"),"全票受領で未着対応中",IF($I272="不明・要確認","ルート不明",IF($J272="","保管場所なし",IF($Z272="","担当者なし",""))))))))))))),"")</f>
        <v/>
      </c>
      <c r="AU272" s="8" t="n"/>
    </row>
    <row r="273">
      <c r="A273" s="4">
        <f>IF($B273="","",ROW()-5)</f>
        <v/>
      </c>
      <c r="B273" s="5" t="n"/>
      <c r="C273" s="6" t="n"/>
      <c r="D273" s="5" t="n"/>
      <c r="E273" s="5" t="n"/>
      <c r="F273" s="5" t="n"/>
      <c r="G273" s="5" t="n"/>
      <c r="H273" s="5" t="n"/>
      <c r="I273" s="5" t="n"/>
      <c r="J273" s="5" t="n"/>
      <c r="K273" s="7">
        <f>IF($C273="","",IF($D273="特別管理",設定!$B$3,設定!$B$2)+$C273)</f>
        <v/>
      </c>
      <c r="L273" s="6" t="n"/>
      <c r="M273" s="7">
        <f>IF($L273="","",EDATE($L273,設定!$B$5*12))</f>
        <v/>
      </c>
      <c r="N273" s="7">
        <f>IF($C273="","",IF($D273="特別管理",設定!$B$3,設定!$B$2)+$C273)</f>
        <v/>
      </c>
      <c r="O273" s="6" t="n"/>
      <c r="P273" s="7">
        <f>IF($O273="","",EDATE($O273,設定!$B$5*12))</f>
        <v/>
      </c>
      <c r="Q273" s="7">
        <f>IF($C273="","",設定!$B$4+$C273)</f>
        <v/>
      </c>
      <c r="R273" s="6" t="n"/>
      <c r="S273" s="7">
        <f>IF($R273="","",EDATE($R273,設定!$B$5*12))</f>
        <v/>
      </c>
      <c r="T273" s="7">
        <f>IF($C273="","",EDATE($C273,設定!$B$5*12))</f>
        <v/>
      </c>
      <c r="U273" s="7">
        <f>IF(COUNT($M273,$P273,$S273,$T273)=0,"",MAX(IF($M273="",0,$M273),IF($P273="",0,$P273),IF($S273="",0,$S273),IF($T273="",0,$T273)))</f>
        <v/>
      </c>
      <c r="V273" s="6" t="n"/>
      <c r="W273" s="5" t="n"/>
      <c r="X273" s="7">
        <f>IF(AND($L273="",$K273&lt;&gt;"",設定!$B$10&gt;$K273),$K273+設定!$B$7,"")</f>
        <v/>
      </c>
      <c r="Y273" s="5" t="n"/>
      <c r="Z273" s="5" t="n"/>
      <c r="AA273" s="5" t="n"/>
      <c r="AB273" s="4">
        <f>IF(AH273=5,"完了",IF(AH273=4,"要確認：区分またはルート未設定",IF(AH273=3,IF(AND(設定!$B$10&gt;$K273,$L273=""),"B2票期限超過",IF(AND(設定!$B$10&gt;$N273,$O273=""),"D票期限超過","E票期限超過")),IF(AH273=2,IF(AND(設定!$B$11&gt;=$K273,$L273=""),"B2票期限間近",IF(AND(設定!$B$11&gt;=$N273,$O273=""),"D票期限間近","E票期限間近")),IF(AH273=1,"E票要確認","確認中")))))</f>
        <v/>
      </c>
      <c r="AC273" s="6" t="n"/>
      <c r="AD273" s="5" t="n"/>
      <c r="AE273" s="4">
        <f>IF($L273&lt;&gt;"","受領",IF($K273="","",IF(設定!$B$10&gt;$K273,"超過",IF(設定!$B$11&gt;=$K273,"間近","OK"))))</f>
        <v/>
      </c>
      <c r="AF273" s="4">
        <f>IF($O273&lt;&gt;"","受領",IF($N273="","",IF(設定!$B$10&gt;$N273,"超過",IF(設定!$B$11&gt;=$N273,"間近","OK"))))</f>
        <v/>
      </c>
      <c r="AG273" s="4">
        <f>IF($R273&lt;&gt;"","受領",IF($Q273="","",IF(設定!$B$10&gt;$Q273,"超過",IF(設定!$B$11&gt;=$Q273,"間近","OK"))))</f>
        <v/>
      </c>
      <c r="AH273" s="4">
        <f>IF($B273="",0,IF(($AA273="全票受領済み")+($L273&lt;&gt;"")*($O273&lt;&gt;"")*($R273&lt;&gt;""),5,IF(($D273="")+($I273="不明・要確認"),4,IF((設定!$B$10&gt;$K273)*($L273="")+(設定!$B$10&gt;$N273)*($O273="")+(設定!$B$10&gt;$Q273)*($R273=""),3,IF((設定!$B$11&gt;=$K273)*($L273="")+(設定!$B$11&gt;=$N273)*($O273="")+(設定!$B$11&gt;=$Q273)*($R273=""),2,IF($Q273="",1,0))))))</f>
        <v/>
      </c>
      <c r="AI273" s="8">
        <f>IFERROR(IF($AK273="","",$AK273+設定!$B$9),"")</f>
        <v/>
      </c>
      <c r="AJ273" s="4" t="n"/>
      <c r="AK273" s="7" t="n"/>
      <c r="AL273" s="4" t="n"/>
      <c r="AM273" s="4" t="n"/>
      <c r="AO273" s="8" t="n"/>
      <c r="AS273" s="8" t="n"/>
      <c r="AT273">
        <f>IFERROR(IF($B273="","",IF(COUNTIF($B$6:$B$305,$B273)&gt;1,"管理番号重複",IF(AND($C273="",OR($D273&lt;&gt;"",$L273&lt;&gt;"",$O273&lt;&gt;"",$R273&lt;&gt;"")),"交付日なしでデータあり",IF(OR(AND($L273&lt;&gt;"",$C273&lt;&gt;"",$L273&lt;$C273),AND($O273&lt;&gt;"",$C273&lt;&gt;"",$O273&lt;$C273),AND($R273&lt;&gt;"",$C273&lt;&gt;"",$R273&lt;$C273)),"交付日前の受領日",IF(OR(AND($L273&lt;&gt;"",$L273&gt;設定!$B$10),AND($O273&lt;&gt;"",$O273&gt;設定!$B$10),AND($R273&lt;&gt;"",$R273&gt;設定!$B$10)),"未来の受領日",IF(AND($AK273&lt;&gt;"",$C273&lt;&gt;"",$AK273&lt;$C273),"交付日前の照合日",IF(AND($AK273="",$AI273&lt;&gt;"","確認済み"),"受領前の照合",IF(AND($AI273="確認済み",$AK273=""),"照合済みで照合日なし",IF(AND($AI273="不備あり",$AR273=""),"不備ありで不備内容なし",IF(AND($L273&lt;&gt;"",$O273&lt;&gt;"",$R273&lt;&gt;"",$AT273="未着対応中"),"全票受領で未着対応中",IF($I273="不明・要確認","ルート不明",IF($J273="","保管場所なし",IF($Z273="","担当者なし",""))))))))))))),"")</f>
        <v/>
      </c>
      <c r="AU273" s="8" t="n"/>
    </row>
    <row r="274">
      <c r="A274" s="4">
        <f>IF($B274="","",ROW()-5)</f>
        <v/>
      </c>
      <c r="B274" s="5" t="n"/>
      <c r="C274" s="6" t="n"/>
      <c r="D274" s="5" t="n"/>
      <c r="E274" s="5" t="n"/>
      <c r="F274" s="5" t="n"/>
      <c r="G274" s="5" t="n"/>
      <c r="H274" s="5" t="n"/>
      <c r="I274" s="5" t="n"/>
      <c r="J274" s="5" t="n"/>
      <c r="K274" s="7">
        <f>IF($C274="","",IF($D274="特別管理",設定!$B$3,設定!$B$2)+$C274)</f>
        <v/>
      </c>
      <c r="L274" s="6" t="n"/>
      <c r="M274" s="7">
        <f>IF($L274="","",EDATE($L274,設定!$B$5*12))</f>
        <v/>
      </c>
      <c r="N274" s="7">
        <f>IF($C274="","",IF($D274="特別管理",設定!$B$3,設定!$B$2)+$C274)</f>
        <v/>
      </c>
      <c r="O274" s="6" t="n"/>
      <c r="P274" s="7">
        <f>IF($O274="","",EDATE($O274,設定!$B$5*12))</f>
        <v/>
      </c>
      <c r="Q274" s="7">
        <f>IF($C274="","",設定!$B$4+$C274)</f>
        <v/>
      </c>
      <c r="R274" s="6" t="n"/>
      <c r="S274" s="7">
        <f>IF($R274="","",EDATE($R274,設定!$B$5*12))</f>
        <v/>
      </c>
      <c r="T274" s="7">
        <f>IF($C274="","",EDATE($C274,設定!$B$5*12))</f>
        <v/>
      </c>
      <c r="U274" s="7">
        <f>IF(COUNT($M274,$P274,$S274,$T274)=0,"",MAX(IF($M274="",0,$M274),IF($P274="",0,$P274),IF($S274="",0,$S274),IF($T274="",0,$T274)))</f>
        <v/>
      </c>
      <c r="V274" s="6" t="n"/>
      <c r="W274" s="5" t="n"/>
      <c r="X274" s="7">
        <f>IF(AND($L274="",$K274&lt;&gt;"",設定!$B$10&gt;$K274),$K274+設定!$B$7,"")</f>
        <v/>
      </c>
      <c r="Y274" s="5" t="n"/>
      <c r="Z274" s="5" t="n"/>
      <c r="AA274" s="5" t="n"/>
      <c r="AB274" s="4">
        <f>IF(AH274=5,"完了",IF(AH274=4,"要確認：区分またはルート未設定",IF(AH274=3,IF(AND(設定!$B$10&gt;$K274,$L274=""),"B2票期限超過",IF(AND(設定!$B$10&gt;$N274,$O274=""),"D票期限超過","E票期限超過")),IF(AH274=2,IF(AND(設定!$B$11&gt;=$K274,$L274=""),"B2票期限間近",IF(AND(設定!$B$11&gt;=$N274,$O274=""),"D票期限間近","E票期限間近")),IF(AH274=1,"E票要確認","確認中")))))</f>
        <v/>
      </c>
      <c r="AC274" s="6" t="n"/>
      <c r="AD274" s="5" t="n"/>
      <c r="AE274" s="4">
        <f>IF($L274&lt;&gt;"","受領",IF($K274="","",IF(設定!$B$10&gt;$K274,"超過",IF(設定!$B$11&gt;=$K274,"間近","OK"))))</f>
        <v/>
      </c>
      <c r="AF274" s="4">
        <f>IF($O274&lt;&gt;"","受領",IF($N274="","",IF(設定!$B$10&gt;$N274,"超過",IF(設定!$B$11&gt;=$N274,"間近","OK"))))</f>
        <v/>
      </c>
      <c r="AG274" s="4">
        <f>IF($R274&lt;&gt;"","受領",IF($Q274="","",IF(設定!$B$10&gt;$Q274,"超過",IF(設定!$B$11&gt;=$Q274,"間近","OK"))))</f>
        <v/>
      </c>
      <c r="AH274" s="4">
        <f>IF($B274="",0,IF(($AA274="全票受領済み")+($L274&lt;&gt;"")*($O274&lt;&gt;"")*($R274&lt;&gt;""),5,IF(($D274="")+($I274="不明・要確認"),4,IF((設定!$B$10&gt;$K274)*($L274="")+(設定!$B$10&gt;$N274)*($O274="")+(設定!$B$10&gt;$Q274)*($R274=""),3,IF((設定!$B$11&gt;=$K274)*($L274="")+(設定!$B$11&gt;=$N274)*($O274="")+(設定!$B$11&gt;=$Q274)*($R274=""),2,IF($Q274="",1,0))))))</f>
        <v/>
      </c>
      <c r="AI274" s="8">
        <f>IFERROR(IF($AK274="","",$AK274+設定!$B$9),"")</f>
        <v/>
      </c>
      <c r="AJ274" s="4" t="n"/>
      <c r="AK274" s="7" t="n"/>
      <c r="AL274" s="4" t="n"/>
      <c r="AM274" s="4" t="n"/>
      <c r="AO274" s="8" t="n"/>
      <c r="AS274" s="8" t="n"/>
      <c r="AT274">
        <f>IFERROR(IF($B274="","",IF(COUNTIF($B$6:$B$305,$B274)&gt;1,"管理番号重複",IF(AND($C274="",OR($D274&lt;&gt;"",$L274&lt;&gt;"",$O274&lt;&gt;"",$R274&lt;&gt;"")),"交付日なしでデータあり",IF(OR(AND($L274&lt;&gt;"",$C274&lt;&gt;"",$L274&lt;$C274),AND($O274&lt;&gt;"",$C274&lt;&gt;"",$O274&lt;$C274),AND($R274&lt;&gt;"",$C274&lt;&gt;"",$R274&lt;$C274)),"交付日前の受領日",IF(OR(AND($L274&lt;&gt;"",$L274&gt;設定!$B$10),AND($O274&lt;&gt;"",$O274&gt;設定!$B$10),AND($R274&lt;&gt;"",$R274&gt;設定!$B$10)),"未来の受領日",IF(AND($AK274&lt;&gt;"",$C274&lt;&gt;"",$AK274&lt;$C274),"交付日前の照合日",IF(AND($AK274="",$AI274&lt;&gt;"","確認済み"),"受領前の照合",IF(AND($AI274="確認済み",$AK274=""),"照合済みで照合日なし",IF(AND($AI274="不備あり",$AR274=""),"不備ありで不備内容なし",IF(AND($L274&lt;&gt;"",$O274&lt;&gt;"",$R274&lt;&gt;"",$AT274="未着対応中"),"全票受領で未着対応中",IF($I274="不明・要確認","ルート不明",IF($J274="","保管場所なし",IF($Z274="","担当者なし",""))))))))))))),"")</f>
        <v/>
      </c>
      <c r="AU274" s="8" t="n"/>
    </row>
    <row r="275">
      <c r="A275" s="4">
        <f>IF($B275="","",ROW()-5)</f>
        <v/>
      </c>
      <c r="B275" s="5" t="n"/>
      <c r="C275" s="6" t="n"/>
      <c r="D275" s="5" t="n"/>
      <c r="E275" s="5" t="n"/>
      <c r="F275" s="5" t="n"/>
      <c r="G275" s="5" t="n"/>
      <c r="H275" s="5" t="n"/>
      <c r="I275" s="5" t="n"/>
      <c r="J275" s="5" t="n"/>
      <c r="K275" s="7">
        <f>IF($C275="","",IF($D275="特別管理",設定!$B$3,設定!$B$2)+$C275)</f>
        <v/>
      </c>
      <c r="L275" s="6" t="n"/>
      <c r="M275" s="7">
        <f>IF($L275="","",EDATE($L275,設定!$B$5*12))</f>
        <v/>
      </c>
      <c r="N275" s="7">
        <f>IF($C275="","",IF($D275="特別管理",設定!$B$3,設定!$B$2)+$C275)</f>
        <v/>
      </c>
      <c r="O275" s="6" t="n"/>
      <c r="P275" s="7">
        <f>IF($O275="","",EDATE($O275,設定!$B$5*12))</f>
        <v/>
      </c>
      <c r="Q275" s="7">
        <f>IF($C275="","",設定!$B$4+$C275)</f>
        <v/>
      </c>
      <c r="R275" s="6" t="n"/>
      <c r="S275" s="7">
        <f>IF($R275="","",EDATE($R275,設定!$B$5*12))</f>
        <v/>
      </c>
      <c r="T275" s="7">
        <f>IF($C275="","",EDATE($C275,設定!$B$5*12))</f>
        <v/>
      </c>
      <c r="U275" s="7">
        <f>IF(COUNT($M275,$P275,$S275,$T275)=0,"",MAX(IF($M275="",0,$M275),IF($P275="",0,$P275),IF($S275="",0,$S275),IF($T275="",0,$T275)))</f>
        <v/>
      </c>
      <c r="V275" s="6" t="n"/>
      <c r="W275" s="5" t="n"/>
      <c r="X275" s="7">
        <f>IF(AND($L275="",$K275&lt;&gt;"",設定!$B$10&gt;$K275),$K275+設定!$B$7,"")</f>
        <v/>
      </c>
      <c r="Y275" s="5" t="n"/>
      <c r="Z275" s="5" t="n"/>
      <c r="AA275" s="5" t="n"/>
      <c r="AB275" s="4">
        <f>IF(AH275=5,"完了",IF(AH275=4,"要確認：区分またはルート未設定",IF(AH275=3,IF(AND(設定!$B$10&gt;$K275,$L275=""),"B2票期限超過",IF(AND(設定!$B$10&gt;$N275,$O275=""),"D票期限超過","E票期限超過")),IF(AH275=2,IF(AND(設定!$B$11&gt;=$K275,$L275=""),"B2票期限間近",IF(AND(設定!$B$11&gt;=$N275,$O275=""),"D票期限間近","E票期限間近")),IF(AH275=1,"E票要確認","確認中")))))</f>
        <v/>
      </c>
      <c r="AC275" s="6" t="n"/>
      <c r="AD275" s="5" t="n"/>
      <c r="AE275" s="4">
        <f>IF($L275&lt;&gt;"","受領",IF($K275="","",IF(設定!$B$10&gt;$K275,"超過",IF(設定!$B$11&gt;=$K275,"間近","OK"))))</f>
        <v/>
      </c>
      <c r="AF275" s="4">
        <f>IF($O275&lt;&gt;"","受領",IF($N275="","",IF(設定!$B$10&gt;$N275,"超過",IF(設定!$B$11&gt;=$N275,"間近","OK"))))</f>
        <v/>
      </c>
      <c r="AG275" s="4">
        <f>IF($R275&lt;&gt;"","受領",IF($Q275="","",IF(設定!$B$10&gt;$Q275,"超過",IF(設定!$B$11&gt;=$Q275,"間近","OK"))))</f>
        <v/>
      </c>
      <c r="AH275" s="4">
        <f>IF($B275="",0,IF(($AA275="全票受領済み")+($L275&lt;&gt;"")*($O275&lt;&gt;"")*($R275&lt;&gt;""),5,IF(($D275="")+($I275="不明・要確認"),4,IF((設定!$B$10&gt;$K275)*($L275="")+(設定!$B$10&gt;$N275)*($O275="")+(設定!$B$10&gt;$Q275)*($R275=""),3,IF((設定!$B$11&gt;=$K275)*($L275="")+(設定!$B$11&gt;=$N275)*($O275="")+(設定!$B$11&gt;=$Q275)*($R275=""),2,IF($Q275="",1,0))))))</f>
        <v/>
      </c>
      <c r="AI275" s="8">
        <f>IFERROR(IF($AK275="","",$AK275+設定!$B$9),"")</f>
        <v/>
      </c>
      <c r="AJ275" s="4" t="n"/>
      <c r="AK275" s="7" t="n"/>
      <c r="AL275" s="4" t="n"/>
      <c r="AM275" s="4" t="n"/>
      <c r="AO275" s="8" t="n"/>
      <c r="AS275" s="8" t="n"/>
      <c r="AT275">
        <f>IFERROR(IF($B275="","",IF(COUNTIF($B$6:$B$305,$B275)&gt;1,"管理番号重複",IF(AND($C275="",OR($D275&lt;&gt;"",$L275&lt;&gt;"",$O275&lt;&gt;"",$R275&lt;&gt;"")),"交付日なしでデータあり",IF(OR(AND($L275&lt;&gt;"",$C275&lt;&gt;"",$L275&lt;$C275),AND($O275&lt;&gt;"",$C275&lt;&gt;"",$O275&lt;$C275),AND($R275&lt;&gt;"",$C275&lt;&gt;"",$R275&lt;$C275)),"交付日前の受領日",IF(OR(AND($L275&lt;&gt;"",$L275&gt;設定!$B$10),AND($O275&lt;&gt;"",$O275&gt;設定!$B$10),AND($R275&lt;&gt;"",$R275&gt;設定!$B$10)),"未来の受領日",IF(AND($AK275&lt;&gt;"",$C275&lt;&gt;"",$AK275&lt;$C275),"交付日前の照合日",IF(AND($AK275="",$AI275&lt;&gt;"","確認済み"),"受領前の照合",IF(AND($AI275="確認済み",$AK275=""),"照合済みで照合日なし",IF(AND($AI275="不備あり",$AR275=""),"不備ありで不備内容なし",IF(AND($L275&lt;&gt;"",$O275&lt;&gt;"",$R275&lt;&gt;"",$AT275="未着対応中"),"全票受領で未着対応中",IF($I275="不明・要確認","ルート不明",IF($J275="","保管場所なし",IF($Z275="","担当者なし",""))))))))))))),"")</f>
        <v/>
      </c>
      <c r="AU275" s="8" t="n"/>
    </row>
    <row r="276">
      <c r="A276" s="4">
        <f>IF($B276="","",ROW()-5)</f>
        <v/>
      </c>
      <c r="B276" s="5" t="n"/>
      <c r="C276" s="6" t="n"/>
      <c r="D276" s="5" t="n"/>
      <c r="E276" s="5" t="n"/>
      <c r="F276" s="5" t="n"/>
      <c r="G276" s="5" t="n"/>
      <c r="H276" s="5" t="n"/>
      <c r="I276" s="5" t="n"/>
      <c r="J276" s="5" t="n"/>
      <c r="K276" s="7">
        <f>IF($C276="","",IF($D276="特別管理",設定!$B$3,設定!$B$2)+$C276)</f>
        <v/>
      </c>
      <c r="L276" s="6" t="n"/>
      <c r="M276" s="7">
        <f>IF($L276="","",EDATE($L276,設定!$B$5*12))</f>
        <v/>
      </c>
      <c r="N276" s="7">
        <f>IF($C276="","",IF($D276="特別管理",設定!$B$3,設定!$B$2)+$C276)</f>
        <v/>
      </c>
      <c r="O276" s="6" t="n"/>
      <c r="P276" s="7">
        <f>IF($O276="","",EDATE($O276,設定!$B$5*12))</f>
        <v/>
      </c>
      <c r="Q276" s="7">
        <f>IF($C276="","",設定!$B$4+$C276)</f>
        <v/>
      </c>
      <c r="R276" s="6" t="n"/>
      <c r="S276" s="7">
        <f>IF($R276="","",EDATE($R276,設定!$B$5*12))</f>
        <v/>
      </c>
      <c r="T276" s="7">
        <f>IF($C276="","",EDATE($C276,設定!$B$5*12))</f>
        <v/>
      </c>
      <c r="U276" s="7">
        <f>IF(COUNT($M276,$P276,$S276,$T276)=0,"",MAX(IF($M276="",0,$M276),IF($P276="",0,$P276),IF($S276="",0,$S276),IF($T276="",0,$T276)))</f>
        <v/>
      </c>
      <c r="V276" s="6" t="n"/>
      <c r="W276" s="5" t="n"/>
      <c r="X276" s="7">
        <f>IF(AND($L276="",$K276&lt;&gt;"",設定!$B$10&gt;$K276),$K276+設定!$B$7,"")</f>
        <v/>
      </c>
      <c r="Y276" s="5" t="n"/>
      <c r="Z276" s="5" t="n"/>
      <c r="AA276" s="5" t="n"/>
      <c r="AB276" s="4">
        <f>IF(AH276=5,"完了",IF(AH276=4,"要確認：区分またはルート未設定",IF(AH276=3,IF(AND(設定!$B$10&gt;$K276,$L276=""),"B2票期限超過",IF(AND(設定!$B$10&gt;$N276,$O276=""),"D票期限超過","E票期限超過")),IF(AH276=2,IF(AND(設定!$B$11&gt;=$K276,$L276=""),"B2票期限間近",IF(AND(設定!$B$11&gt;=$N276,$O276=""),"D票期限間近","E票期限間近")),IF(AH276=1,"E票要確認","確認中")))))</f>
        <v/>
      </c>
      <c r="AC276" s="6" t="n"/>
      <c r="AD276" s="5" t="n"/>
      <c r="AE276" s="4">
        <f>IF($L276&lt;&gt;"","受領",IF($K276="","",IF(設定!$B$10&gt;$K276,"超過",IF(設定!$B$11&gt;=$K276,"間近","OK"))))</f>
        <v/>
      </c>
      <c r="AF276" s="4">
        <f>IF($O276&lt;&gt;"","受領",IF($N276="","",IF(設定!$B$10&gt;$N276,"超過",IF(設定!$B$11&gt;=$N276,"間近","OK"))))</f>
        <v/>
      </c>
      <c r="AG276" s="4">
        <f>IF($R276&lt;&gt;"","受領",IF($Q276="","",IF(設定!$B$10&gt;$Q276,"超過",IF(設定!$B$11&gt;=$Q276,"間近","OK"))))</f>
        <v/>
      </c>
      <c r="AH276" s="4">
        <f>IF($B276="",0,IF(($AA276="全票受領済み")+($L276&lt;&gt;"")*($O276&lt;&gt;"")*($R276&lt;&gt;""),5,IF(($D276="")+($I276="不明・要確認"),4,IF((設定!$B$10&gt;$K276)*($L276="")+(設定!$B$10&gt;$N276)*($O276="")+(設定!$B$10&gt;$Q276)*($R276=""),3,IF((設定!$B$11&gt;=$K276)*($L276="")+(設定!$B$11&gt;=$N276)*($O276="")+(設定!$B$11&gt;=$Q276)*($R276=""),2,IF($Q276="",1,0))))))</f>
        <v/>
      </c>
      <c r="AI276" s="8">
        <f>IFERROR(IF($AK276="","",$AK276+設定!$B$9),"")</f>
        <v/>
      </c>
      <c r="AJ276" s="4" t="n"/>
      <c r="AK276" s="7" t="n"/>
      <c r="AL276" s="4" t="n"/>
      <c r="AM276" s="4" t="n"/>
      <c r="AO276" s="8" t="n"/>
      <c r="AS276" s="8" t="n"/>
      <c r="AT276">
        <f>IFERROR(IF($B276="","",IF(COUNTIF($B$6:$B$305,$B276)&gt;1,"管理番号重複",IF(AND($C276="",OR($D276&lt;&gt;"",$L276&lt;&gt;"",$O276&lt;&gt;"",$R276&lt;&gt;"")),"交付日なしでデータあり",IF(OR(AND($L276&lt;&gt;"",$C276&lt;&gt;"",$L276&lt;$C276),AND($O276&lt;&gt;"",$C276&lt;&gt;"",$O276&lt;$C276),AND($R276&lt;&gt;"",$C276&lt;&gt;"",$R276&lt;$C276)),"交付日前の受領日",IF(OR(AND($L276&lt;&gt;"",$L276&gt;設定!$B$10),AND($O276&lt;&gt;"",$O276&gt;設定!$B$10),AND($R276&lt;&gt;"",$R276&gt;設定!$B$10)),"未来の受領日",IF(AND($AK276&lt;&gt;"",$C276&lt;&gt;"",$AK276&lt;$C276),"交付日前の照合日",IF(AND($AK276="",$AI276&lt;&gt;"","確認済み"),"受領前の照合",IF(AND($AI276="確認済み",$AK276=""),"照合済みで照合日なし",IF(AND($AI276="不備あり",$AR276=""),"不備ありで不備内容なし",IF(AND($L276&lt;&gt;"",$O276&lt;&gt;"",$R276&lt;&gt;"",$AT276="未着対応中"),"全票受領で未着対応中",IF($I276="不明・要確認","ルート不明",IF($J276="","保管場所なし",IF($Z276="","担当者なし",""))))))))))))),"")</f>
        <v/>
      </c>
      <c r="AU276" s="8" t="n"/>
    </row>
    <row r="277">
      <c r="A277" s="4">
        <f>IF($B277="","",ROW()-5)</f>
        <v/>
      </c>
      <c r="B277" s="5" t="n"/>
      <c r="C277" s="6" t="n"/>
      <c r="D277" s="5" t="n"/>
      <c r="E277" s="5" t="n"/>
      <c r="F277" s="5" t="n"/>
      <c r="G277" s="5" t="n"/>
      <c r="H277" s="5" t="n"/>
      <c r="I277" s="5" t="n"/>
      <c r="J277" s="5" t="n"/>
      <c r="K277" s="7">
        <f>IF($C277="","",IF($D277="特別管理",設定!$B$3,設定!$B$2)+$C277)</f>
        <v/>
      </c>
      <c r="L277" s="6" t="n"/>
      <c r="M277" s="7">
        <f>IF($L277="","",EDATE($L277,設定!$B$5*12))</f>
        <v/>
      </c>
      <c r="N277" s="7">
        <f>IF($C277="","",IF($D277="特別管理",設定!$B$3,設定!$B$2)+$C277)</f>
        <v/>
      </c>
      <c r="O277" s="6" t="n"/>
      <c r="P277" s="7">
        <f>IF($O277="","",EDATE($O277,設定!$B$5*12))</f>
        <v/>
      </c>
      <c r="Q277" s="7">
        <f>IF($C277="","",設定!$B$4+$C277)</f>
        <v/>
      </c>
      <c r="R277" s="6" t="n"/>
      <c r="S277" s="7">
        <f>IF($R277="","",EDATE($R277,設定!$B$5*12))</f>
        <v/>
      </c>
      <c r="T277" s="7">
        <f>IF($C277="","",EDATE($C277,設定!$B$5*12))</f>
        <v/>
      </c>
      <c r="U277" s="7">
        <f>IF(COUNT($M277,$P277,$S277,$T277)=0,"",MAX(IF($M277="",0,$M277),IF($P277="",0,$P277),IF($S277="",0,$S277),IF($T277="",0,$T277)))</f>
        <v/>
      </c>
      <c r="V277" s="6" t="n"/>
      <c r="W277" s="5" t="n"/>
      <c r="X277" s="7">
        <f>IF(AND($L277="",$K277&lt;&gt;"",設定!$B$10&gt;$K277),$K277+設定!$B$7,"")</f>
        <v/>
      </c>
      <c r="Y277" s="5" t="n"/>
      <c r="Z277" s="5" t="n"/>
      <c r="AA277" s="5" t="n"/>
      <c r="AB277" s="4">
        <f>IF(AH277=5,"完了",IF(AH277=4,"要確認：区分またはルート未設定",IF(AH277=3,IF(AND(設定!$B$10&gt;$K277,$L277=""),"B2票期限超過",IF(AND(設定!$B$10&gt;$N277,$O277=""),"D票期限超過","E票期限超過")),IF(AH277=2,IF(AND(設定!$B$11&gt;=$K277,$L277=""),"B2票期限間近",IF(AND(設定!$B$11&gt;=$N277,$O277=""),"D票期限間近","E票期限間近")),IF(AH277=1,"E票要確認","確認中")))))</f>
        <v/>
      </c>
      <c r="AC277" s="6" t="n"/>
      <c r="AD277" s="5" t="n"/>
      <c r="AE277" s="4">
        <f>IF($L277&lt;&gt;"","受領",IF($K277="","",IF(設定!$B$10&gt;$K277,"超過",IF(設定!$B$11&gt;=$K277,"間近","OK"))))</f>
        <v/>
      </c>
      <c r="AF277" s="4">
        <f>IF($O277&lt;&gt;"","受領",IF($N277="","",IF(設定!$B$10&gt;$N277,"超過",IF(設定!$B$11&gt;=$N277,"間近","OK"))))</f>
        <v/>
      </c>
      <c r="AG277" s="4">
        <f>IF($R277&lt;&gt;"","受領",IF($Q277="","",IF(設定!$B$10&gt;$Q277,"超過",IF(設定!$B$11&gt;=$Q277,"間近","OK"))))</f>
        <v/>
      </c>
      <c r="AH277" s="4">
        <f>IF($B277="",0,IF(($AA277="全票受領済み")+($L277&lt;&gt;"")*($O277&lt;&gt;"")*($R277&lt;&gt;""),5,IF(($D277="")+($I277="不明・要確認"),4,IF((設定!$B$10&gt;$K277)*($L277="")+(設定!$B$10&gt;$N277)*($O277="")+(設定!$B$10&gt;$Q277)*($R277=""),3,IF((設定!$B$11&gt;=$K277)*($L277="")+(設定!$B$11&gt;=$N277)*($O277="")+(設定!$B$11&gt;=$Q277)*($R277=""),2,IF($Q277="",1,0))))))</f>
        <v/>
      </c>
      <c r="AI277" s="8">
        <f>IFERROR(IF($AK277="","",$AK277+設定!$B$9),"")</f>
        <v/>
      </c>
      <c r="AJ277" s="4" t="n"/>
      <c r="AK277" s="7" t="n"/>
      <c r="AL277" s="4" t="n"/>
      <c r="AM277" s="4" t="n"/>
      <c r="AO277" s="8" t="n"/>
      <c r="AS277" s="8" t="n"/>
      <c r="AT277">
        <f>IFERROR(IF($B277="","",IF(COUNTIF($B$6:$B$305,$B277)&gt;1,"管理番号重複",IF(AND($C277="",OR($D277&lt;&gt;"",$L277&lt;&gt;"",$O277&lt;&gt;"",$R277&lt;&gt;"")),"交付日なしでデータあり",IF(OR(AND($L277&lt;&gt;"",$C277&lt;&gt;"",$L277&lt;$C277),AND($O277&lt;&gt;"",$C277&lt;&gt;"",$O277&lt;$C277),AND($R277&lt;&gt;"",$C277&lt;&gt;"",$R277&lt;$C277)),"交付日前の受領日",IF(OR(AND($L277&lt;&gt;"",$L277&gt;設定!$B$10),AND($O277&lt;&gt;"",$O277&gt;設定!$B$10),AND($R277&lt;&gt;"",$R277&gt;設定!$B$10)),"未来の受領日",IF(AND($AK277&lt;&gt;"",$C277&lt;&gt;"",$AK277&lt;$C277),"交付日前の照合日",IF(AND($AK277="",$AI277&lt;&gt;"","確認済み"),"受領前の照合",IF(AND($AI277="確認済み",$AK277=""),"照合済みで照合日なし",IF(AND($AI277="不備あり",$AR277=""),"不備ありで不備内容なし",IF(AND($L277&lt;&gt;"",$O277&lt;&gt;"",$R277&lt;&gt;"",$AT277="未着対応中"),"全票受領で未着対応中",IF($I277="不明・要確認","ルート不明",IF($J277="","保管場所なし",IF($Z277="","担当者なし",""))))))))))))),"")</f>
        <v/>
      </c>
      <c r="AU277" s="8" t="n"/>
    </row>
    <row r="278">
      <c r="A278" s="4">
        <f>IF($B278="","",ROW()-5)</f>
        <v/>
      </c>
      <c r="B278" s="5" t="n"/>
      <c r="C278" s="6" t="n"/>
      <c r="D278" s="5" t="n"/>
      <c r="E278" s="5" t="n"/>
      <c r="F278" s="5" t="n"/>
      <c r="G278" s="5" t="n"/>
      <c r="H278" s="5" t="n"/>
      <c r="I278" s="5" t="n"/>
      <c r="J278" s="5" t="n"/>
      <c r="K278" s="7">
        <f>IF($C278="","",IF($D278="特別管理",設定!$B$3,設定!$B$2)+$C278)</f>
        <v/>
      </c>
      <c r="L278" s="6" t="n"/>
      <c r="M278" s="7">
        <f>IF($L278="","",EDATE($L278,設定!$B$5*12))</f>
        <v/>
      </c>
      <c r="N278" s="7">
        <f>IF($C278="","",IF($D278="特別管理",設定!$B$3,設定!$B$2)+$C278)</f>
        <v/>
      </c>
      <c r="O278" s="6" t="n"/>
      <c r="P278" s="7">
        <f>IF($O278="","",EDATE($O278,設定!$B$5*12))</f>
        <v/>
      </c>
      <c r="Q278" s="7">
        <f>IF($C278="","",設定!$B$4+$C278)</f>
        <v/>
      </c>
      <c r="R278" s="6" t="n"/>
      <c r="S278" s="7">
        <f>IF($R278="","",EDATE($R278,設定!$B$5*12))</f>
        <v/>
      </c>
      <c r="T278" s="7">
        <f>IF($C278="","",EDATE($C278,設定!$B$5*12))</f>
        <v/>
      </c>
      <c r="U278" s="7">
        <f>IF(COUNT($M278,$P278,$S278,$T278)=0,"",MAX(IF($M278="",0,$M278),IF($P278="",0,$P278),IF($S278="",0,$S278),IF($T278="",0,$T278)))</f>
        <v/>
      </c>
      <c r="V278" s="6" t="n"/>
      <c r="W278" s="5" t="n"/>
      <c r="X278" s="7">
        <f>IF(AND($L278="",$K278&lt;&gt;"",設定!$B$10&gt;$K278),$K278+設定!$B$7,"")</f>
        <v/>
      </c>
      <c r="Y278" s="5" t="n"/>
      <c r="Z278" s="5" t="n"/>
      <c r="AA278" s="5" t="n"/>
      <c r="AB278" s="4">
        <f>IF(AH278=5,"完了",IF(AH278=4,"要確認：区分またはルート未設定",IF(AH278=3,IF(AND(設定!$B$10&gt;$K278,$L278=""),"B2票期限超過",IF(AND(設定!$B$10&gt;$N278,$O278=""),"D票期限超過","E票期限超過")),IF(AH278=2,IF(AND(設定!$B$11&gt;=$K278,$L278=""),"B2票期限間近",IF(AND(設定!$B$11&gt;=$N278,$O278=""),"D票期限間近","E票期限間近")),IF(AH278=1,"E票要確認","確認中")))))</f>
        <v/>
      </c>
      <c r="AC278" s="6" t="n"/>
      <c r="AD278" s="5" t="n"/>
      <c r="AE278" s="4">
        <f>IF($L278&lt;&gt;"","受領",IF($K278="","",IF(設定!$B$10&gt;$K278,"超過",IF(設定!$B$11&gt;=$K278,"間近","OK"))))</f>
        <v/>
      </c>
      <c r="AF278" s="4">
        <f>IF($O278&lt;&gt;"","受領",IF($N278="","",IF(設定!$B$10&gt;$N278,"超過",IF(設定!$B$11&gt;=$N278,"間近","OK"))))</f>
        <v/>
      </c>
      <c r="AG278" s="4">
        <f>IF($R278&lt;&gt;"","受領",IF($Q278="","",IF(設定!$B$10&gt;$Q278,"超過",IF(設定!$B$11&gt;=$Q278,"間近","OK"))))</f>
        <v/>
      </c>
      <c r="AH278" s="4">
        <f>IF($B278="",0,IF(($AA278="全票受領済み")+($L278&lt;&gt;"")*($O278&lt;&gt;"")*($R278&lt;&gt;""),5,IF(($D278="")+($I278="不明・要確認"),4,IF((設定!$B$10&gt;$K278)*($L278="")+(設定!$B$10&gt;$N278)*($O278="")+(設定!$B$10&gt;$Q278)*($R278=""),3,IF((設定!$B$11&gt;=$K278)*($L278="")+(設定!$B$11&gt;=$N278)*($O278="")+(設定!$B$11&gt;=$Q278)*($R278=""),2,IF($Q278="",1,0))))))</f>
        <v/>
      </c>
      <c r="AI278" s="8">
        <f>IFERROR(IF($AK278="","",$AK278+設定!$B$9),"")</f>
        <v/>
      </c>
      <c r="AJ278" s="4" t="n"/>
      <c r="AK278" s="7" t="n"/>
      <c r="AL278" s="4" t="n"/>
      <c r="AM278" s="4" t="n"/>
      <c r="AO278" s="8" t="n"/>
      <c r="AS278" s="8" t="n"/>
      <c r="AT278">
        <f>IFERROR(IF($B278="","",IF(COUNTIF($B$6:$B$305,$B278)&gt;1,"管理番号重複",IF(AND($C278="",OR($D278&lt;&gt;"",$L278&lt;&gt;"",$O278&lt;&gt;"",$R278&lt;&gt;"")),"交付日なしでデータあり",IF(OR(AND($L278&lt;&gt;"",$C278&lt;&gt;"",$L278&lt;$C278),AND($O278&lt;&gt;"",$C278&lt;&gt;"",$O278&lt;$C278),AND($R278&lt;&gt;"",$C278&lt;&gt;"",$R278&lt;$C278)),"交付日前の受領日",IF(OR(AND($L278&lt;&gt;"",$L278&gt;設定!$B$10),AND($O278&lt;&gt;"",$O278&gt;設定!$B$10),AND($R278&lt;&gt;"",$R278&gt;設定!$B$10)),"未来の受領日",IF(AND($AK278&lt;&gt;"",$C278&lt;&gt;"",$AK278&lt;$C278),"交付日前の照合日",IF(AND($AK278="",$AI278&lt;&gt;"","確認済み"),"受領前の照合",IF(AND($AI278="確認済み",$AK278=""),"照合済みで照合日なし",IF(AND($AI278="不備あり",$AR278=""),"不備ありで不備内容なし",IF(AND($L278&lt;&gt;"",$O278&lt;&gt;"",$R278&lt;&gt;"",$AT278="未着対応中"),"全票受領で未着対応中",IF($I278="不明・要確認","ルート不明",IF($J278="","保管場所なし",IF($Z278="","担当者なし",""))))))))))))),"")</f>
        <v/>
      </c>
      <c r="AU278" s="8" t="n"/>
    </row>
    <row r="279">
      <c r="A279" s="4">
        <f>IF($B279="","",ROW()-5)</f>
        <v/>
      </c>
      <c r="B279" s="5" t="n"/>
      <c r="C279" s="6" t="n"/>
      <c r="D279" s="5" t="n"/>
      <c r="E279" s="5" t="n"/>
      <c r="F279" s="5" t="n"/>
      <c r="G279" s="5" t="n"/>
      <c r="H279" s="5" t="n"/>
      <c r="I279" s="5" t="n"/>
      <c r="J279" s="5" t="n"/>
      <c r="K279" s="7">
        <f>IF($C279="","",IF($D279="特別管理",設定!$B$3,設定!$B$2)+$C279)</f>
        <v/>
      </c>
      <c r="L279" s="6" t="n"/>
      <c r="M279" s="7">
        <f>IF($L279="","",EDATE($L279,設定!$B$5*12))</f>
        <v/>
      </c>
      <c r="N279" s="7">
        <f>IF($C279="","",IF($D279="特別管理",設定!$B$3,設定!$B$2)+$C279)</f>
        <v/>
      </c>
      <c r="O279" s="6" t="n"/>
      <c r="P279" s="7">
        <f>IF($O279="","",EDATE($O279,設定!$B$5*12))</f>
        <v/>
      </c>
      <c r="Q279" s="7">
        <f>IF($C279="","",設定!$B$4+$C279)</f>
        <v/>
      </c>
      <c r="R279" s="6" t="n"/>
      <c r="S279" s="7">
        <f>IF($R279="","",EDATE($R279,設定!$B$5*12))</f>
        <v/>
      </c>
      <c r="T279" s="7">
        <f>IF($C279="","",EDATE($C279,設定!$B$5*12))</f>
        <v/>
      </c>
      <c r="U279" s="7">
        <f>IF(COUNT($M279,$P279,$S279,$T279)=0,"",MAX(IF($M279="",0,$M279),IF($P279="",0,$P279),IF($S279="",0,$S279),IF($T279="",0,$T279)))</f>
        <v/>
      </c>
      <c r="V279" s="6" t="n"/>
      <c r="W279" s="5" t="n"/>
      <c r="X279" s="7">
        <f>IF(AND($L279="",$K279&lt;&gt;"",設定!$B$10&gt;$K279),$K279+設定!$B$7,"")</f>
        <v/>
      </c>
      <c r="Y279" s="5" t="n"/>
      <c r="Z279" s="5" t="n"/>
      <c r="AA279" s="5" t="n"/>
      <c r="AB279" s="4">
        <f>IF(AH279=5,"完了",IF(AH279=4,"要確認：区分またはルート未設定",IF(AH279=3,IF(AND(設定!$B$10&gt;$K279,$L279=""),"B2票期限超過",IF(AND(設定!$B$10&gt;$N279,$O279=""),"D票期限超過","E票期限超過")),IF(AH279=2,IF(AND(設定!$B$11&gt;=$K279,$L279=""),"B2票期限間近",IF(AND(設定!$B$11&gt;=$N279,$O279=""),"D票期限間近","E票期限間近")),IF(AH279=1,"E票要確認","確認中")))))</f>
        <v/>
      </c>
      <c r="AC279" s="6" t="n"/>
      <c r="AD279" s="5" t="n"/>
      <c r="AE279" s="4">
        <f>IF($L279&lt;&gt;"","受領",IF($K279="","",IF(設定!$B$10&gt;$K279,"超過",IF(設定!$B$11&gt;=$K279,"間近","OK"))))</f>
        <v/>
      </c>
      <c r="AF279" s="4">
        <f>IF($O279&lt;&gt;"","受領",IF($N279="","",IF(設定!$B$10&gt;$N279,"超過",IF(設定!$B$11&gt;=$N279,"間近","OK"))))</f>
        <v/>
      </c>
      <c r="AG279" s="4">
        <f>IF($R279&lt;&gt;"","受領",IF($Q279="","",IF(設定!$B$10&gt;$Q279,"超過",IF(設定!$B$11&gt;=$Q279,"間近","OK"))))</f>
        <v/>
      </c>
      <c r="AH279" s="4">
        <f>IF($B279="",0,IF(($AA279="全票受領済み")+($L279&lt;&gt;"")*($O279&lt;&gt;"")*($R279&lt;&gt;""),5,IF(($D279="")+($I279="不明・要確認"),4,IF((設定!$B$10&gt;$K279)*($L279="")+(設定!$B$10&gt;$N279)*($O279="")+(設定!$B$10&gt;$Q279)*($R279=""),3,IF((設定!$B$11&gt;=$K279)*($L279="")+(設定!$B$11&gt;=$N279)*($O279="")+(設定!$B$11&gt;=$Q279)*($R279=""),2,IF($Q279="",1,0))))))</f>
        <v/>
      </c>
      <c r="AI279" s="8">
        <f>IFERROR(IF($AK279="","",$AK279+設定!$B$9),"")</f>
        <v/>
      </c>
      <c r="AJ279" s="4" t="n"/>
      <c r="AK279" s="7" t="n"/>
      <c r="AL279" s="4" t="n"/>
      <c r="AM279" s="4" t="n"/>
      <c r="AO279" s="8" t="n"/>
      <c r="AS279" s="8" t="n"/>
      <c r="AT279">
        <f>IFERROR(IF($B279="","",IF(COUNTIF($B$6:$B$305,$B279)&gt;1,"管理番号重複",IF(AND($C279="",OR($D279&lt;&gt;"",$L279&lt;&gt;"",$O279&lt;&gt;"",$R279&lt;&gt;"")),"交付日なしでデータあり",IF(OR(AND($L279&lt;&gt;"",$C279&lt;&gt;"",$L279&lt;$C279),AND($O279&lt;&gt;"",$C279&lt;&gt;"",$O279&lt;$C279),AND($R279&lt;&gt;"",$C279&lt;&gt;"",$R279&lt;$C279)),"交付日前の受領日",IF(OR(AND($L279&lt;&gt;"",$L279&gt;設定!$B$10),AND($O279&lt;&gt;"",$O279&gt;設定!$B$10),AND($R279&lt;&gt;"",$R279&gt;設定!$B$10)),"未来の受領日",IF(AND($AK279&lt;&gt;"",$C279&lt;&gt;"",$AK279&lt;$C279),"交付日前の照合日",IF(AND($AK279="",$AI279&lt;&gt;"","確認済み"),"受領前の照合",IF(AND($AI279="確認済み",$AK279=""),"照合済みで照合日なし",IF(AND($AI279="不備あり",$AR279=""),"不備ありで不備内容なし",IF(AND($L279&lt;&gt;"",$O279&lt;&gt;"",$R279&lt;&gt;"",$AT279="未着対応中"),"全票受領で未着対応中",IF($I279="不明・要確認","ルート不明",IF($J279="","保管場所なし",IF($Z279="","担当者なし",""))))))))))))),"")</f>
        <v/>
      </c>
      <c r="AU279" s="8" t="n"/>
    </row>
    <row r="280">
      <c r="A280" s="4">
        <f>IF($B280="","",ROW()-5)</f>
        <v/>
      </c>
      <c r="B280" s="5" t="n"/>
      <c r="C280" s="6" t="n"/>
      <c r="D280" s="5" t="n"/>
      <c r="E280" s="5" t="n"/>
      <c r="F280" s="5" t="n"/>
      <c r="G280" s="5" t="n"/>
      <c r="H280" s="5" t="n"/>
      <c r="I280" s="5" t="n"/>
      <c r="J280" s="5" t="n"/>
      <c r="K280" s="7">
        <f>IF($C280="","",IF($D280="特別管理",設定!$B$3,設定!$B$2)+$C280)</f>
        <v/>
      </c>
      <c r="L280" s="6" t="n"/>
      <c r="M280" s="7">
        <f>IF($L280="","",EDATE($L280,設定!$B$5*12))</f>
        <v/>
      </c>
      <c r="N280" s="7">
        <f>IF($C280="","",IF($D280="特別管理",設定!$B$3,設定!$B$2)+$C280)</f>
        <v/>
      </c>
      <c r="O280" s="6" t="n"/>
      <c r="P280" s="7">
        <f>IF($O280="","",EDATE($O280,設定!$B$5*12))</f>
        <v/>
      </c>
      <c r="Q280" s="7">
        <f>IF($C280="","",設定!$B$4+$C280)</f>
        <v/>
      </c>
      <c r="R280" s="6" t="n"/>
      <c r="S280" s="7">
        <f>IF($R280="","",EDATE($R280,設定!$B$5*12))</f>
        <v/>
      </c>
      <c r="T280" s="7">
        <f>IF($C280="","",EDATE($C280,設定!$B$5*12))</f>
        <v/>
      </c>
      <c r="U280" s="7">
        <f>IF(COUNT($M280,$P280,$S280,$T280)=0,"",MAX(IF($M280="",0,$M280),IF($P280="",0,$P280),IF($S280="",0,$S280),IF($T280="",0,$T280)))</f>
        <v/>
      </c>
      <c r="V280" s="6" t="n"/>
      <c r="W280" s="5" t="n"/>
      <c r="X280" s="7">
        <f>IF(AND($L280="",$K280&lt;&gt;"",設定!$B$10&gt;$K280),$K280+設定!$B$7,"")</f>
        <v/>
      </c>
      <c r="Y280" s="5" t="n"/>
      <c r="Z280" s="5" t="n"/>
      <c r="AA280" s="5" t="n"/>
      <c r="AB280" s="4">
        <f>IF(AH280=5,"完了",IF(AH280=4,"要確認：区分またはルート未設定",IF(AH280=3,IF(AND(設定!$B$10&gt;$K280,$L280=""),"B2票期限超過",IF(AND(設定!$B$10&gt;$N280,$O280=""),"D票期限超過","E票期限超過")),IF(AH280=2,IF(AND(設定!$B$11&gt;=$K280,$L280=""),"B2票期限間近",IF(AND(設定!$B$11&gt;=$N280,$O280=""),"D票期限間近","E票期限間近")),IF(AH280=1,"E票要確認","確認中")))))</f>
        <v/>
      </c>
      <c r="AC280" s="6" t="n"/>
      <c r="AD280" s="5" t="n"/>
      <c r="AE280" s="4">
        <f>IF($L280&lt;&gt;"","受領",IF($K280="","",IF(設定!$B$10&gt;$K280,"超過",IF(設定!$B$11&gt;=$K280,"間近","OK"))))</f>
        <v/>
      </c>
      <c r="AF280" s="4">
        <f>IF($O280&lt;&gt;"","受領",IF($N280="","",IF(設定!$B$10&gt;$N280,"超過",IF(設定!$B$11&gt;=$N280,"間近","OK"))))</f>
        <v/>
      </c>
      <c r="AG280" s="4">
        <f>IF($R280&lt;&gt;"","受領",IF($Q280="","",IF(設定!$B$10&gt;$Q280,"超過",IF(設定!$B$11&gt;=$Q280,"間近","OK"))))</f>
        <v/>
      </c>
      <c r="AH280" s="4">
        <f>IF($B280="",0,IF(($AA280="全票受領済み")+($L280&lt;&gt;"")*($O280&lt;&gt;"")*($R280&lt;&gt;""),5,IF(($D280="")+($I280="不明・要確認"),4,IF((設定!$B$10&gt;$K280)*($L280="")+(設定!$B$10&gt;$N280)*($O280="")+(設定!$B$10&gt;$Q280)*($R280=""),3,IF((設定!$B$11&gt;=$K280)*($L280="")+(設定!$B$11&gt;=$N280)*($O280="")+(設定!$B$11&gt;=$Q280)*($R280=""),2,IF($Q280="",1,0))))))</f>
        <v/>
      </c>
      <c r="AI280" s="8">
        <f>IFERROR(IF($AK280="","",$AK280+設定!$B$9),"")</f>
        <v/>
      </c>
      <c r="AJ280" s="4" t="n"/>
      <c r="AK280" s="7" t="n"/>
      <c r="AL280" s="4" t="n"/>
      <c r="AM280" s="4" t="n"/>
      <c r="AO280" s="8" t="n"/>
      <c r="AS280" s="8" t="n"/>
      <c r="AT280">
        <f>IFERROR(IF($B280="","",IF(COUNTIF($B$6:$B$305,$B280)&gt;1,"管理番号重複",IF(AND($C280="",OR($D280&lt;&gt;"",$L280&lt;&gt;"",$O280&lt;&gt;"",$R280&lt;&gt;"")),"交付日なしでデータあり",IF(OR(AND($L280&lt;&gt;"",$C280&lt;&gt;"",$L280&lt;$C280),AND($O280&lt;&gt;"",$C280&lt;&gt;"",$O280&lt;$C280),AND($R280&lt;&gt;"",$C280&lt;&gt;"",$R280&lt;$C280)),"交付日前の受領日",IF(OR(AND($L280&lt;&gt;"",$L280&gt;設定!$B$10),AND($O280&lt;&gt;"",$O280&gt;設定!$B$10),AND($R280&lt;&gt;"",$R280&gt;設定!$B$10)),"未来の受領日",IF(AND($AK280&lt;&gt;"",$C280&lt;&gt;"",$AK280&lt;$C280),"交付日前の照合日",IF(AND($AK280="",$AI280&lt;&gt;"","確認済み"),"受領前の照合",IF(AND($AI280="確認済み",$AK280=""),"照合済みで照合日なし",IF(AND($AI280="不備あり",$AR280=""),"不備ありで不備内容なし",IF(AND($L280&lt;&gt;"",$O280&lt;&gt;"",$R280&lt;&gt;"",$AT280="未着対応中"),"全票受領で未着対応中",IF($I280="不明・要確認","ルート不明",IF($J280="","保管場所なし",IF($Z280="","担当者なし",""))))))))))))),"")</f>
        <v/>
      </c>
      <c r="AU280" s="8" t="n"/>
    </row>
    <row r="281">
      <c r="A281" s="4">
        <f>IF($B281="","",ROW()-5)</f>
        <v/>
      </c>
      <c r="B281" s="5" t="n"/>
      <c r="C281" s="6" t="n"/>
      <c r="D281" s="5" t="n"/>
      <c r="E281" s="5" t="n"/>
      <c r="F281" s="5" t="n"/>
      <c r="G281" s="5" t="n"/>
      <c r="H281" s="5" t="n"/>
      <c r="I281" s="5" t="n"/>
      <c r="J281" s="5" t="n"/>
      <c r="K281" s="7">
        <f>IF($C281="","",IF($D281="特別管理",設定!$B$3,設定!$B$2)+$C281)</f>
        <v/>
      </c>
      <c r="L281" s="6" t="n"/>
      <c r="M281" s="7">
        <f>IF($L281="","",EDATE($L281,設定!$B$5*12))</f>
        <v/>
      </c>
      <c r="N281" s="7">
        <f>IF($C281="","",IF($D281="特別管理",設定!$B$3,設定!$B$2)+$C281)</f>
        <v/>
      </c>
      <c r="O281" s="6" t="n"/>
      <c r="P281" s="7">
        <f>IF($O281="","",EDATE($O281,設定!$B$5*12))</f>
        <v/>
      </c>
      <c r="Q281" s="7">
        <f>IF($C281="","",設定!$B$4+$C281)</f>
        <v/>
      </c>
      <c r="R281" s="6" t="n"/>
      <c r="S281" s="7">
        <f>IF($R281="","",EDATE($R281,設定!$B$5*12))</f>
        <v/>
      </c>
      <c r="T281" s="7">
        <f>IF($C281="","",EDATE($C281,設定!$B$5*12))</f>
        <v/>
      </c>
      <c r="U281" s="7">
        <f>IF(COUNT($M281,$P281,$S281,$T281)=0,"",MAX(IF($M281="",0,$M281),IF($P281="",0,$P281),IF($S281="",0,$S281),IF($T281="",0,$T281)))</f>
        <v/>
      </c>
      <c r="V281" s="6" t="n"/>
      <c r="W281" s="5" t="n"/>
      <c r="X281" s="7">
        <f>IF(AND($L281="",$K281&lt;&gt;"",設定!$B$10&gt;$K281),$K281+設定!$B$7,"")</f>
        <v/>
      </c>
      <c r="Y281" s="5" t="n"/>
      <c r="Z281" s="5" t="n"/>
      <c r="AA281" s="5" t="n"/>
      <c r="AB281" s="4">
        <f>IF(AH281=5,"完了",IF(AH281=4,"要確認：区分またはルート未設定",IF(AH281=3,IF(AND(設定!$B$10&gt;$K281,$L281=""),"B2票期限超過",IF(AND(設定!$B$10&gt;$N281,$O281=""),"D票期限超過","E票期限超過")),IF(AH281=2,IF(AND(設定!$B$11&gt;=$K281,$L281=""),"B2票期限間近",IF(AND(設定!$B$11&gt;=$N281,$O281=""),"D票期限間近","E票期限間近")),IF(AH281=1,"E票要確認","確認中")))))</f>
        <v/>
      </c>
      <c r="AC281" s="6" t="n"/>
      <c r="AD281" s="5" t="n"/>
      <c r="AE281" s="4">
        <f>IF($L281&lt;&gt;"","受領",IF($K281="","",IF(設定!$B$10&gt;$K281,"超過",IF(設定!$B$11&gt;=$K281,"間近","OK"))))</f>
        <v/>
      </c>
      <c r="AF281" s="4">
        <f>IF($O281&lt;&gt;"","受領",IF($N281="","",IF(設定!$B$10&gt;$N281,"超過",IF(設定!$B$11&gt;=$N281,"間近","OK"))))</f>
        <v/>
      </c>
      <c r="AG281" s="4">
        <f>IF($R281&lt;&gt;"","受領",IF($Q281="","",IF(設定!$B$10&gt;$Q281,"超過",IF(設定!$B$11&gt;=$Q281,"間近","OK"))))</f>
        <v/>
      </c>
      <c r="AH281" s="4">
        <f>IF($B281="",0,IF(($AA281="全票受領済み")+($L281&lt;&gt;"")*($O281&lt;&gt;"")*($R281&lt;&gt;""),5,IF(($D281="")+($I281="不明・要確認"),4,IF((設定!$B$10&gt;$K281)*($L281="")+(設定!$B$10&gt;$N281)*($O281="")+(設定!$B$10&gt;$Q281)*($R281=""),3,IF((設定!$B$11&gt;=$K281)*($L281="")+(設定!$B$11&gt;=$N281)*($O281="")+(設定!$B$11&gt;=$Q281)*($R281=""),2,IF($Q281="",1,0))))))</f>
        <v/>
      </c>
      <c r="AI281" s="8">
        <f>IFERROR(IF($AK281="","",$AK281+設定!$B$9),"")</f>
        <v/>
      </c>
      <c r="AJ281" s="4" t="n"/>
      <c r="AK281" s="7" t="n"/>
      <c r="AL281" s="4" t="n"/>
      <c r="AM281" s="4" t="n"/>
      <c r="AO281" s="8" t="n"/>
      <c r="AS281" s="8" t="n"/>
      <c r="AT281">
        <f>IFERROR(IF($B281="","",IF(COUNTIF($B$6:$B$305,$B281)&gt;1,"管理番号重複",IF(AND($C281="",OR($D281&lt;&gt;"",$L281&lt;&gt;"",$O281&lt;&gt;"",$R281&lt;&gt;"")),"交付日なしでデータあり",IF(OR(AND($L281&lt;&gt;"",$C281&lt;&gt;"",$L281&lt;$C281),AND($O281&lt;&gt;"",$C281&lt;&gt;"",$O281&lt;$C281),AND($R281&lt;&gt;"",$C281&lt;&gt;"",$R281&lt;$C281)),"交付日前の受領日",IF(OR(AND($L281&lt;&gt;"",$L281&gt;設定!$B$10),AND($O281&lt;&gt;"",$O281&gt;設定!$B$10),AND($R281&lt;&gt;"",$R281&gt;設定!$B$10)),"未来の受領日",IF(AND($AK281&lt;&gt;"",$C281&lt;&gt;"",$AK281&lt;$C281),"交付日前の照合日",IF(AND($AK281="",$AI281&lt;&gt;"","確認済み"),"受領前の照合",IF(AND($AI281="確認済み",$AK281=""),"照合済みで照合日なし",IF(AND($AI281="不備あり",$AR281=""),"不備ありで不備内容なし",IF(AND($L281&lt;&gt;"",$O281&lt;&gt;"",$R281&lt;&gt;"",$AT281="未着対応中"),"全票受領で未着対応中",IF($I281="不明・要確認","ルート不明",IF($J281="","保管場所なし",IF($Z281="","担当者なし",""))))))))))))),"")</f>
        <v/>
      </c>
      <c r="AU281" s="8" t="n"/>
    </row>
    <row r="282">
      <c r="A282" s="4">
        <f>IF($B282="","",ROW()-5)</f>
        <v/>
      </c>
      <c r="B282" s="5" t="n"/>
      <c r="C282" s="6" t="n"/>
      <c r="D282" s="5" t="n"/>
      <c r="E282" s="5" t="n"/>
      <c r="F282" s="5" t="n"/>
      <c r="G282" s="5" t="n"/>
      <c r="H282" s="5" t="n"/>
      <c r="I282" s="5" t="n"/>
      <c r="J282" s="5" t="n"/>
      <c r="K282" s="7">
        <f>IF($C282="","",IF($D282="特別管理",設定!$B$3,設定!$B$2)+$C282)</f>
        <v/>
      </c>
      <c r="L282" s="6" t="n"/>
      <c r="M282" s="7">
        <f>IF($L282="","",EDATE($L282,設定!$B$5*12))</f>
        <v/>
      </c>
      <c r="N282" s="7">
        <f>IF($C282="","",IF($D282="特別管理",設定!$B$3,設定!$B$2)+$C282)</f>
        <v/>
      </c>
      <c r="O282" s="6" t="n"/>
      <c r="P282" s="7">
        <f>IF($O282="","",EDATE($O282,設定!$B$5*12))</f>
        <v/>
      </c>
      <c r="Q282" s="7">
        <f>IF($C282="","",設定!$B$4+$C282)</f>
        <v/>
      </c>
      <c r="R282" s="6" t="n"/>
      <c r="S282" s="7">
        <f>IF($R282="","",EDATE($R282,設定!$B$5*12))</f>
        <v/>
      </c>
      <c r="T282" s="7">
        <f>IF($C282="","",EDATE($C282,設定!$B$5*12))</f>
        <v/>
      </c>
      <c r="U282" s="7">
        <f>IF(COUNT($M282,$P282,$S282,$T282)=0,"",MAX(IF($M282="",0,$M282),IF($P282="",0,$P282),IF($S282="",0,$S282),IF($T282="",0,$T282)))</f>
        <v/>
      </c>
      <c r="V282" s="6" t="n"/>
      <c r="W282" s="5" t="n"/>
      <c r="X282" s="7">
        <f>IF(AND($L282="",$K282&lt;&gt;"",設定!$B$10&gt;$K282),$K282+設定!$B$7,"")</f>
        <v/>
      </c>
      <c r="Y282" s="5" t="n"/>
      <c r="Z282" s="5" t="n"/>
      <c r="AA282" s="5" t="n"/>
      <c r="AB282" s="4">
        <f>IF(AH282=5,"完了",IF(AH282=4,"要確認：区分またはルート未設定",IF(AH282=3,IF(AND(設定!$B$10&gt;$K282,$L282=""),"B2票期限超過",IF(AND(設定!$B$10&gt;$N282,$O282=""),"D票期限超過","E票期限超過")),IF(AH282=2,IF(AND(設定!$B$11&gt;=$K282,$L282=""),"B2票期限間近",IF(AND(設定!$B$11&gt;=$N282,$O282=""),"D票期限間近","E票期限間近")),IF(AH282=1,"E票要確認","確認中")))))</f>
        <v/>
      </c>
      <c r="AC282" s="6" t="n"/>
      <c r="AD282" s="5" t="n"/>
      <c r="AE282" s="4">
        <f>IF($L282&lt;&gt;"","受領",IF($K282="","",IF(設定!$B$10&gt;$K282,"超過",IF(設定!$B$11&gt;=$K282,"間近","OK"))))</f>
        <v/>
      </c>
      <c r="AF282" s="4">
        <f>IF($O282&lt;&gt;"","受領",IF($N282="","",IF(設定!$B$10&gt;$N282,"超過",IF(設定!$B$11&gt;=$N282,"間近","OK"))))</f>
        <v/>
      </c>
      <c r="AG282" s="4">
        <f>IF($R282&lt;&gt;"","受領",IF($Q282="","",IF(設定!$B$10&gt;$Q282,"超過",IF(設定!$B$11&gt;=$Q282,"間近","OK"))))</f>
        <v/>
      </c>
      <c r="AH282" s="4">
        <f>IF($B282="",0,IF(($AA282="全票受領済み")+($L282&lt;&gt;"")*($O282&lt;&gt;"")*($R282&lt;&gt;""),5,IF(($D282="")+($I282="不明・要確認"),4,IF((設定!$B$10&gt;$K282)*($L282="")+(設定!$B$10&gt;$N282)*($O282="")+(設定!$B$10&gt;$Q282)*($R282=""),3,IF((設定!$B$11&gt;=$K282)*($L282="")+(設定!$B$11&gt;=$N282)*($O282="")+(設定!$B$11&gt;=$Q282)*($R282=""),2,IF($Q282="",1,0))))))</f>
        <v/>
      </c>
      <c r="AI282" s="8">
        <f>IFERROR(IF($AK282="","",$AK282+設定!$B$9),"")</f>
        <v/>
      </c>
      <c r="AJ282" s="4" t="n"/>
      <c r="AK282" s="7" t="n"/>
      <c r="AL282" s="4" t="n"/>
      <c r="AM282" s="4" t="n"/>
      <c r="AO282" s="8" t="n"/>
      <c r="AS282" s="8" t="n"/>
      <c r="AT282">
        <f>IFERROR(IF($B282="","",IF(COUNTIF($B$6:$B$305,$B282)&gt;1,"管理番号重複",IF(AND($C282="",OR($D282&lt;&gt;"",$L282&lt;&gt;"",$O282&lt;&gt;"",$R282&lt;&gt;"")),"交付日なしでデータあり",IF(OR(AND($L282&lt;&gt;"",$C282&lt;&gt;"",$L282&lt;$C282),AND($O282&lt;&gt;"",$C282&lt;&gt;"",$O282&lt;$C282),AND($R282&lt;&gt;"",$C282&lt;&gt;"",$R282&lt;$C282)),"交付日前の受領日",IF(OR(AND($L282&lt;&gt;"",$L282&gt;設定!$B$10),AND($O282&lt;&gt;"",$O282&gt;設定!$B$10),AND($R282&lt;&gt;"",$R282&gt;設定!$B$10)),"未来の受領日",IF(AND($AK282&lt;&gt;"",$C282&lt;&gt;"",$AK282&lt;$C282),"交付日前の照合日",IF(AND($AK282="",$AI282&lt;&gt;"","確認済み"),"受領前の照合",IF(AND($AI282="確認済み",$AK282=""),"照合済みで照合日なし",IF(AND($AI282="不備あり",$AR282=""),"不備ありで不備内容なし",IF(AND($L282&lt;&gt;"",$O282&lt;&gt;"",$R282&lt;&gt;"",$AT282="未着対応中"),"全票受領で未着対応中",IF($I282="不明・要確認","ルート不明",IF($J282="","保管場所なし",IF($Z282="","担当者なし",""))))))))))))),"")</f>
        <v/>
      </c>
      <c r="AU282" s="8" t="n"/>
    </row>
    <row r="283">
      <c r="A283" s="4">
        <f>IF($B283="","",ROW()-5)</f>
        <v/>
      </c>
      <c r="B283" s="5" t="n"/>
      <c r="C283" s="6" t="n"/>
      <c r="D283" s="5" t="n"/>
      <c r="E283" s="5" t="n"/>
      <c r="F283" s="5" t="n"/>
      <c r="G283" s="5" t="n"/>
      <c r="H283" s="5" t="n"/>
      <c r="I283" s="5" t="n"/>
      <c r="J283" s="5" t="n"/>
      <c r="K283" s="7">
        <f>IF($C283="","",IF($D283="特別管理",設定!$B$3,設定!$B$2)+$C283)</f>
        <v/>
      </c>
      <c r="L283" s="6" t="n"/>
      <c r="M283" s="7">
        <f>IF($L283="","",EDATE($L283,設定!$B$5*12))</f>
        <v/>
      </c>
      <c r="N283" s="7">
        <f>IF($C283="","",IF($D283="特別管理",設定!$B$3,設定!$B$2)+$C283)</f>
        <v/>
      </c>
      <c r="O283" s="6" t="n"/>
      <c r="P283" s="7">
        <f>IF($O283="","",EDATE($O283,設定!$B$5*12))</f>
        <v/>
      </c>
      <c r="Q283" s="7">
        <f>IF($C283="","",設定!$B$4+$C283)</f>
        <v/>
      </c>
      <c r="R283" s="6" t="n"/>
      <c r="S283" s="7">
        <f>IF($R283="","",EDATE($R283,設定!$B$5*12))</f>
        <v/>
      </c>
      <c r="T283" s="7">
        <f>IF($C283="","",EDATE($C283,設定!$B$5*12))</f>
        <v/>
      </c>
      <c r="U283" s="7">
        <f>IF(COUNT($M283,$P283,$S283,$T283)=0,"",MAX(IF($M283="",0,$M283),IF($P283="",0,$P283),IF($S283="",0,$S283),IF($T283="",0,$T283)))</f>
        <v/>
      </c>
      <c r="V283" s="6" t="n"/>
      <c r="W283" s="5" t="n"/>
      <c r="X283" s="7">
        <f>IF(AND($L283="",$K283&lt;&gt;"",設定!$B$10&gt;$K283),$K283+設定!$B$7,"")</f>
        <v/>
      </c>
      <c r="Y283" s="5" t="n"/>
      <c r="Z283" s="5" t="n"/>
      <c r="AA283" s="5" t="n"/>
      <c r="AB283" s="4">
        <f>IF(AH283=5,"完了",IF(AH283=4,"要確認：区分またはルート未設定",IF(AH283=3,IF(AND(設定!$B$10&gt;$K283,$L283=""),"B2票期限超過",IF(AND(設定!$B$10&gt;$N283,$O283=""),"D票期限超過","E票期限超過")),IF(AH283=2,IF(AND(設定!$B$11&gt;=$K283,$L283=""),"B2票期限間近",IF(AND(設定!$B$11&gt;=$N283,$O283=""),"D票期限間近","E票期限間近")),IF(AH283=1,"E票要確認","確認中")))))</f>
        <v/>
      </c>
      <c r="AC283" s="6" t="n"/>
      <c r="AD283" s="5" t="n"/>
      <c r="AE283" s="4">
        <f>IF($L283&lt;&gt;"","受領",IF($K283="","",IF(設定!$B$10&gt;$K283,"超過",IF(設定!$B$11&gt;=$K283,"間近","OK"))))</f>
        <v/>
      </c>
      <c r="AF283" s="4">
        <f>IF($O283&lt;&gt;"","受領",IF($N283="","",IF(設定!$B$10&gt;$N283,"超過",IF(設定!$B$11&gt;=$N283,"間近","OK"))))</f>
        <v/>
      </c>
      <c r="AG283" s="4">
        <f>IF($R283&lt;&gt;"","受領",IF($Q283="","",IF(設定!$B$10&gt;$Q283,"超過",IF(設定!$B$11&gt;=$Q283,"間近","OK"))))</f>
        <v/>
      </c>
      <c r="AH283" s="4">
        <f>IF($B283="",0,IF(($AA283="全票受領済み")+($L283&lt;&gt;"")*($O283&lt;&gt;"")*($R283&lt;&gt;""),5,IF(($D283="")+($I283="不明・要確認"),4,IF((設定!$B$10&gt;$K283)*($L283="")+(設定!$B$10&gt;$N283)*($O283="")+(設定!$B$10&gt;$Q283)*($R283=""),3,IF((設定!$B$11&gt;=$K283)*($L283="")+(設定!$B$11&gt;=$N283)*($O283="")+(設定!$B$11&gt;=$Q283)*($R283=""),2,IF($Q283="",1,0))))))</f>
        <v/>
      </c>
      <c r="AI283" s="8">
        <f>IFERROR(IF($AK283="","",$AK283+設定!$B$9),"")</f>
        <v/>
      </c>
      <c r="AJ283" s="4" t="n"/>
      <c r="AK283" s="7" t="n"/>
      <c r="AL283" s="4" t="n"/>
      <c r="AM283" s="4" t="n"/>
      <c r="AO283" s="8" t="n"/>
      <c r="AS283" s="8" t="n"/>
      <c r="AT283">
        <f>IFERROR(IF($B283="","",IF(COUNTIF($B$6:$B$305,$B283)&gt;1,"管理番号重複",IF(AND($C283="",OR($D283&lt;&gt;"",$L283&lt;&gt;"",$O283&lt;&gt;"",$R283&lt;&gt;"")),"交付日なしでデータあり",IF(OR(AND($L283&lt;&gt;"",$C283&lt;&gt;"",$L283&lt;$C283),AND($O283&lt;&gt;"",$C283&lt;&gt;"",$O283&lt;$C283),AND($R283&lt;&gt;"",$C283&lt;&gt;"",$R283&lt;$C283)),"交付日前の受領日",IF(OR(AND($L283&lt;&gt;"",$L283&gt;設定!$B$10),AND($O283&lt;&gt;"",$O283&gt;設定!$B$10),AND($R283&lt;&gt;"",$R283&gt;設定!$B$10)),"未来の受領日",IF(AND($AK283&lt;&gt;"",$C283&lt;&gt;"",$AK283&lt;$C283),"交付日前の照合日",IF(AND($AK283="",$AI283&lt;&gt;"","確認済み"),"受領前の照合",IF(AND($AI283="確認済み",$AK283=""),"照合済みで照合日なし",IF(AND($AI283="不備あり",$AR283=""),"不備ありで不備内容なし",IF(AND($L283&lt;&gt;"",$O283&lt;&gt;"",$R283&lt;&gt;"",$AT283="未着対応中"),"全票受領で未着対応中",IF($I283="不明・要確認","ルート不明",IF($J283="","保管場所なし",IF($Z283="","担当者なし",""))))))))))))),"")</f>
        <v/>
      </c>
      <c r="AU283" s="8" t="n"/>
    </row>
    <row r="284">
      <c r="A284" s="4">
        <f>IF($B284="","",ROW()-5)</f>
        <v/>
      </c>
      <c r="B284" s="5" t="n"/>
      <c r="C284" s="6" t="n"/>
      <c r="D284" s="5" t="n"/>
      <c r="E284" s="5" t="n"/>
      <c r="F284" s="5" t="n"/>
      <c r="G284" s="5" t="n"/>
      <c r="H284" s="5" t="n"/>
      <c r="I284" s="5" t="n"/>
      <c r="J284" s="5" t="n"/>
      <c r="K284" s="7">
        <f>IF($C284="","",IF($D284="特別管理",設定!$B$3,設定!$B$2)+$C284)</f>
        <v/>
      </c>
      <c r="L284" s="6" t="n"/>
      <c r="M284" s="7">
        <f>IF($L284="","",EDATE($L284,設定!$B$5*12))</f>
        <v/>
      </c>
      <c r="N284" s="7">
        <f>IF($C284="","",IF($D284="特別管理",設定!$B$3,設定!$B$2)+$C284)</f>
        <v/>
      </c>
      <c r="O284" s="6" t="n"/>
      <c r="P284" s="7">
        <f>IF($O284="","",EDATE($O284,設定!$B$5*12))</f>
        <v/>
      </c>
      <c r="Q284" s="7">
        <f>IF($C284="","",設定!$B$4+$C284)</f>
        <v/>
      </c>
      <c r="R284" s="6" t="n"/>
      <c r="S284" s="7">
        <f>IF($R284="","",EDATE($R284,設定!$B$5*12))</f>
        <v/>
      </c>
      <c r="T284" s="7">
        <f>IF($C284="","",EDATE($C284,設定!$B$5*12))</f>
        <v/>
      </c>
      <c r="U284" s="7">
        <f>IF(COUNT($M284,$P284,$S284,$T284)=0,"",MAX(IF($M284="",0,$M284),IF($P284="",0,$P284),IF($S284="",0,$S284),IF($T284="",0,$T284)))</f>
        <v/>
      </c>
      <c r="V284" s="6" t="n"/>
      <c r="W284" s="5" t="n"/>
      <c r="X284" s="7">
        <f>IF(AND($L284="",$K284&lt;&gt;"",設定!$B$10&gt;$K284),$K284+設定!$B$7,"")</f>
        <v/>
      </c>
      <c r="Y284" s="5" t="n"/>
      <c r="Z284" s="5" t="n"/>
      <c r="AA284" s="5" t="n"/>
      <c r="AB284" s="4">
        <f>IF(AH284=5,"完了",IF(AH284=4,"要確認：区分またはルート未設定",IF(AH284=3,IF(AND(設定!$B$10&gt;$K284,$L284=""),"B2票期限超過",IF(AND(設定!$B$10&gt;$N284,$O284=""),"D票期限超過","E票期限超過")),IF(AH284=2,IF(AND(設定!$B$11&gt;=$K284,$L284=""),"B2票期限間近",IF(AND(設定!$B$11&gt;=$N284,$O284=""),"D票期限間近","E票期限間近")),IF(AH284=1,"E票要確認","確認中")))))</f>
        <v/>
      </c>
      <c r="AC284" s="6" t="n"/>
      <c r="AD284" s="5" t="n"/>
      <c r="AE284" s="4">
        <f>IF($L284&lt;&gt;"","受領",IF($K284="","",IF(設定!$B$10&gt;$K284,"超過",IF(設定!$B$11&gt;=$K284,"間近","OK"))))</f>
        <v/>
      </c>
      <c r="AF284" s="4">
        <f>IF($O284&lt;&gt;"","受領",IF($N284="","",IF(設定!$B$10&gt;$N284,"超過",IF(設定!$B$11&gt;=$N284,"間近","OK"))))</f>
        <v/>
      </c>
      <c r="AG284" s="4">
        <f>IF($R284&lt;&gt;"","受領",IF($Q284="","",IF(設定!$B$10&gt;$Q284,"超過",IF(設定!$B$11&gt;=$Q284,"間近","OK"))))</f>
        <v/>
      </c>
      <c r="AH284" s="4">
        <f>IF($B284="",0,IF(($AA284="全票受領済み")+($L284&lt;&gt;"")*($O284&lt;&gt;"")*($R284&lt;&gt;""),5,IF(($D284="")+($I284="不明・要確認"),4,IF((設定!$B$10&gt;$K284)*($L284="")+(設定!$B$10&gt;$N284)*($O284="")+(設定!$B$10&gt;$Q284)*($R284=""),3,IF((設定!$B$11&gt;=$K284)*($L284="")+(設定!$B$11&gt;=$N284)*($O284="")+(設定!$B$11&gt;=$Q284)*($R284=""),2,IF($Q284="",1,0))))))</f>
        <v/>
      </c>
      <c r="AI284" s="8">
        <f>IFERROR(IF($AK284="","",$AK284+設定!$B$9),"")</f>
        <v/>
      </c>
      <c r="AJ284" s="4" t="n"/>
      <c r="AK284" s="7" t="n"/>
      <c r="AL284" s="4" t="n"/>
      <c r="AM284" s="4" t="n"/>
      <c r="AO284" s="8" t="n"/>
      <c r="AS284" s="8" t="n"/>
      <c r="AT284">
        <f>IFERROR(IF($B284="","",IF(COUNTIF($B$6:$B$305,$B284)&gt;1,"管理番号重複",IF(AND($C284="",OR($D284&lt;&gt;"",$L284&lt;&gt;"",$O284&lt;&gt;"",$R284&lt;&gt;"")),"交付日なしでデータあり",IF(OR(AND($L284&lt;&gt;"",$C284&lt;&gt;"",$L284&lt;$C284),AND($O284&lt;&gt;"",$C284&lt;&gt;"",$O284&lt;$C284),AND($R284&lt;&gt;"",$C284&lt;&gt;"",$R284&lt;$C284)),"交付日前の受領日",IF(OR(AND($L284&lt;&gt;"",$L284&gt;設定!$B$10),AND($O284&lt;&gt;"",$O284&gt;設定!$B$10),AND($R284&lt;&gt;"",$R284&gt;設定!$B$10)),"未来の受領日",IF(AND($AK284&lt;&gt;"",$C284&lt;&gt;"",$AK284&lt;$C284),"交付日前の照合日",IF(AND($AK284="",$AI284&lt;&gt;"","確認済み"),"受領前の照合",IF(AND($AI284="確認済み",$AK284=""),"照合済みで照合日なし",IF(AND($AI284="不備あり",$AR284=""),"不備ありで不備内容なし",IF(AND($L284&lt;&gt;"",$O284&lt;&gt;"",$R284&lt;&gt;"",$AT284="未着対応中"),"全票受領で未着対応中",IF($I284="不明・要確認","ルート不明",IF($J284="","保管場所なし",IF($Z284="","担当者なし",""))))))))))))),"")</f>
        <v/>
      </c>
      <c r="AU284" s="8" t="n"/>
    </row>
    <row r="285">
      <c r="A285" s="4">
        <f>IF($B285="","",ROW()-5)</f>
        <v/>
      </c>
      <c r="B285" s="5" t="n"/>
      <c r="C285" s="6" t="n"/>
      <c r="D285" s="5" t="n"/>
      <c r="E285" s="5" t="n"/>
      <c r="F285" s="5" t="n"/>
      <c r="G285" s="5" t="n"/>
      <c r="H285" s="5" t="n"/>
      <c r="I285" s="5" t="n"/>
      <c r="J285" s="5" t="n"/>
      <c r="K285" s="7">
        <f>IF($C285="","",IF($D285="特別管理",設定!$B$3,設定!$B$2)+$C285)</f>
        <v/>
      </c>
      <c r="L285" s="6" t="n"/>
      <c r="M285" s="7">
        <f>IF($L285="","",EDATE($L285,設定!$B$5*12))</f>
        <v/>
      </c>
      <c r="N285" s="7">
        <f>IF($C285="","",IF($D285="特別管理",設定!$B$3,設定!$B$2)+$C285)</f>
        <v/>
      </c>
      <c r="O285" s="6" t="n"/>
      <c r="P285" s="7">
        <f>IF($O285="","",EDATE($O285,設定!$B$5*12))</f>
        <v/>
      </c>
      <c r="Q285" s="7">
        <f>IF($C285="","",設定!$B$4+$C285)</f>
        <v/>
      </c>
      <c r="R285" s="6" t="n"/>
      <c r="S285" s="7">
        <f>IF($R285="","",EDATE($R285,設定!$B$5*12))</f>
        <v/>
      </c>
      <c r="T285" s="7">
        <f>IF($C285="","",EDATE($C285,設定!$B$5*12))</f>
        <v/>
      </c>
      <c r="U285" s="7">
        <f>IF(COUNT($M285,$P285,$S285,$T285)=0,"",MAX(IF($M285="",0,$M285),IF($P285="",0,$P285),IF($S285="",0,$S285),IF($T285="",0,$T285)))</f>
        <v/>
      </c>
      <c r="V285" s="6" t="n"/>
      <c r="W285" s="5" t="n"/>
      <c r="X285" s="7">
        <f>IF(AND($L285="",$K285&lt;&gt;"",設定!$B$10&gt;$K285),$K285+設定!$B$7,"")</f>
        <v/>
      </c>
      <c r="Y285" s="5" t="n"/>
      <c r="Z285" s="5" t="n"/>
      <c r="AA285" s="5" t="n"/>
      <c r="AB285" s="4">
        <f>IF(AH285=5,"完了",IF(AH285=4,"要確認：区分またはルート未設定",IF(AH285=3,IF(AND(設定!$B$10&gt;$K285,$L285=""),"B2票期限超過",IF(AND(設定!$B$10&gt;$N285,$O285=""),"D票期限超過","E票期限超過")),IF(AH285=2,IF(AND(設定!$B$11&gt;=$K285,$L285=""),"B2票期限間近",IF(AND(設定!$B$11&gt;=$N285,$O285=""),"D票期限間近","E票期限間近")),IF(AH285=1,"E票要確認","確認中")))))</f>
        <v/>
      </c>
      <c r="AC285" s="6" t="n"/>
      <c r="AD285" s="5" t="n"/>
      <c r="AE285" s="4">
        <f>IF($L285&lt;&gt;"","受領",IF($K285="","",IF(設定!$B$10&gt;$K285,"超過",IF(設定!$B$11&gt;=$K285,"間近","OK"))))</f>
        <v/>
      </c>
      <c r="AF285" s="4">
        <f>IF($O285&lt;&gt;"","受領",IF($N285="","",IF(設定!$B$10&gt;$N285,"超過",IF(設定!$B$11&gt;=$N285,"間近","OK"))))</f>
        <v/>
      </c>
      <c r="AG285" s="4">
        <f>IF($R285&lt;&gt;"","受領",IF($Q285="","",IF(設定!$B$10&gt;$Q285,"超過",IF(設定!$B$11&gt;=$Q285,"間近","OK"))))</f>
        <v/>
      </c>
      <c r="AH285" s="4">
        <f>IF($B285="",0,IF(($AA285="全票受領済み")+($L285&lt;&gt;"")*($O285&lt;&gt;"")*($R285&lt;&gt;""),5,IF(($D285="")+($I285="不明・要確認"),4,IF((設定!$B$10&gt;$K285)*($L285="")+(設定!$B$10&gt;$N285)*($O285="")+(設定!$B$10&gt;$Q285)*($R285=""),3,IF((設定!$B$11&gt;=$K285)*($L285="")+(設定!$B$11&gt;=$N285)*($O285="")+(設定!$B$11&gt;=$Q285)*($R285=""),2,IF($Q285="",1,0))))))</f>
        <v/>
      </c>
      <c r="AI285" s="8">
        <f>IFERROR(IF($AK285="","",$AK285+設定!$B$9),"")</f>
        <v/>
      </c>
      <c r="AJ285" s="4" t="n"/>
      <c r="AK285" s="7" t="n"/>
      <c r="AL285" s="4" t="n"/>
      <c r="AM285" s="4" t="n"/>
      <c r="AO285" s="8" t="n"/>
      <c r="AS285" s="8" t="n"/>
      <c r="AT285">
        <f>IFERROR(IF($B285="","",IF(COUNTIF($B$6:$B$305,$B285)&gt;1,"管理番号重複",IF(AND($C285="",OR($D285&lt;&gt;"",$L285&lt;&gt;"",$O285&lt;&gt;"",$R285&lt;&gt;"")),"交付日なしでデータあり",IF(OR(AND($L285&lt;&gt;"",$C285&lt;&gt;"",$L285&lt;$C285),AND($O285&lt;&gt;"",$C285&lt;&gt;"",$O285&lt;$C285),AND($R285&lt;&gt;"",$C285&lt;&gt;"",$R285&lt;$C285)),"交付日前の受領日",IF(OR(AND($L285&lt;&gt;"",$L285&gt;設定!$B$10),AND($O285&lt;&gt;"",$O285&gt;設定!$B$10),AND($R285&lt;&gt;"",$R285&gt;設定!$B$10)),"未来の受領日",IF(AND($AK285&lt;&gt;"",$C285&lt;&gt;"",$AK285&lt;$C285),"交付日前の照合日",IF(AND($AK285="",$AI285&lt;&gt;"","確認済み"),"受領前の照合",IF(AND($AI285="確認済み",$AK285=""),"照合済みで照合日なし",IF(AND($AI285="不備あり",$AR285=""),"不備ありで不備内容なし",IF(AND($L285&lt;&gt;"",$O285&lt;&gt;"",$R285&lt;&gt;"",$AT285="未着対応中"),"全票受領で未着対応中",IF($I285="不明・要確認","ルート不明",IF($J285="","保管場所なし",IF($Z285="","担当者なし",""))))))))))))),"")</f>
        <v/>
      </c>
      <c r="AU285" s="8" t="n"/>
    </row>
    <row r="286">
      <c r="A286" s="4">
        <f>IF($B286="","",ROW()-5)</f>
        <v/>
      </c>
      <c r="B286" s="5" t="n"/>
      <c r="C286" s="6" t="n"/>
      <c r="D286" s="5" t="n"/>
      <c r="E286" s="5" t="n"/>
      <c r="F286" s="5" t="n"/>
      <c r="G286" s="5" t="n"/>
      <c r="H286" s="5" t="n"/>
      <c r="I286" s="5" t="n"/>
      <c r="J286" s="5" t="n"/>
      <c r="K286" s="7">
        <f>IF($C286="","",IF($D286="特別管理",設定!$B$3,設定!$B$2)+$C286)</f>
        <v/>
      </c>
      <c r="L286" s="6" t="n"/>
      <c r="M286" s="7">
        <f>IF($L286="","",EDATE($L286,設定!$B$5*12))</f>
        <v/>
      </c>
      <c r="N286" s="7">
        <f>IF($C286="","",IF($D286="特別管理",設定!$B$3,設定!$B$2)+$C286)</f>
        <v/>
      </c>
      <c r="O286" s="6" t="n"/>
      <c r="P286" s="7">
        <f>IF($O286="","",EDATE($O286,設定!$B$5*12))</f>
        <v/>
      </c>
      <c r="Q286" s="7">
        <f>IF($C286="","",設定!$B$4+$C286)</f>
        <v/>
      </c>
      <c r="R286" s="6" t="n"/>
      <c r="S286" s="7">
        <f>IF($R286="","",EDATE($R286,設定!$B$5*12))</f>
        <v/>
      </c>
      <c r="T286" s="7">
        <f>IF($C286="","",EDATE($C286,設定!$B$5*12))</f>
        <v/>
      </c>
      <c r="U286" s="7">
        <f>IF(COUNT($M286,$P286,$S286,$T286)=0,"",MAX(IF($M286="",0,$M286),IF($P286="",0,$P286),IF($S286="",0,$S286),IF($T286="",0,$T286)))</f>
        <v/>
      </c>
      <c r="V286" s="6" t="n"/>
      <c r="W286" s="5" t="n"/>
      <c r="X286" s="7">
        <f>IF(AND($L286="",$K286&lt;&gt;"",設定!$B$10&gt;$K286),$K286+設定!$B$7,"")</f>
        <v/>
      </c>
      <c r="Y286" s="5" t="n"/>
      <c r="Z286" s="5" t="n"/>
      <c r="AA286" s="5" t="n"/>
      <c r="AB286" s="4">
        <f>IF(AH286=5,"完了",IF(AH286=4,"要確認：区分またはルート未設定",IF(AH286=3,IF(AND(設定!$B$10&gt;$K286,$L286=""),"B2票期限超過",IF(AND(設定!$B$10&gt;$N286,$O286=""),"D票期限超過","E票期限超過")),IF(AH286=2,IF(AND(設定!$B$11&gt;=$K286,$L286=""),"B2票期限間近",IF(AND(設定!$B$11&gt;=$N286,$O286=""),"D票期限間近","E票期限間近")),IF(AH286=1,"E票要確認","確認中")))))</f>
        <v/>
      </c>
      <c r="AC286" s="6" t="n"/>
      <c r="AD286" s="5" t="n"/>
      <c r="AE286" s="4">
        <f>IF($L286&lt;&gt;"","受領",IF($K286="","",IF(設定!$B$10&gt;$K286,"超過",IF(設定!$B$11&gt;=$K286,"間近","OK"))))</f>
        <v/>
      </c>
      <c r="AF286" s="4">
        <f>IF($O286&lt;&gt;"","受領",IF($N286="","",IF(設定!$B$10&gt;$N286,"超過",IF(設定!$B$11&gt;=$N286,"間近","OK"))))</f>
        <v/>
      </c>
      <c r="AG286" s="4">
        <f>IF($R286&lt;&gt;"","受領",IF($Q286="","",IF(設定!$B$10&gt;$Q286,"超過",IF(設定!$B$11&gt;=$Q286,"間近","OK"))))</f>
        <v/>
      </c>
      <c r="AH286" s="4">
        <f>IF($B286="",0,IF(($AA286="全票受領済み")+($L286&lt;&gt;"")*($O286&lt;&gt;"")*($R286&lt;&gt;""),5,IF(($D286="")+($I286="不明・要確認"),4,IF((設定!$B$10&gt;$K286)*($L286="")+(設定!$B$10&gt;$N286)*($O286="")+(設定!$B$10&gt;$Q286)*($R286=""),3,IF((設定!$B$11&gt;=$K286)*($L286="")+(設定!$B$11&gt;=$N286)*($O286="")+(設定!$B$11&gt;=$Q286)*($R286=""),2,IF($Q286="",1,0))))))</f>
        <v/>
      </c>
      <c r="AI286" s="8">
        <f>IFERROR(IF($AK286="","",$AK286+設定!$B$9),"")</f>
        <v/>
      </c>
      <c r="AJ286" s="4" t="n"/>
      <c r="AK286" s="7" t="n"/>
      <c r="AL286" s="4" t="n"/>
      <c r="AM286" s="4" t="n"/>
      <c r="AO286" s="8" t="n"/>
      <c r="AS286" s="8" t="n"/>
      <c r="AT286">
        <f>IFERROR(IF($B286="","",IF(COUNTIF($B$6:$B$305,$B286)&gt;1,"管理番号重複",IF(AND($C286="",OR($D286&lt;&gt;"",$L286&lt;&gt;"",$O286&lt;&gt;"",$R286&lt;&gt;"")),"交付日なしでデータあり",IF(OR(AND($L286&lt;&gt;"",$C286&lt;&gt;"",$L286&lt;$C286),AND($O286&lt;&gt;"",$C286&lt;&gt;"",$O286&lt;$C286),AND($R286&lt;&gt;"",$C286&lt;&gt;"",$R286&lt;$C286)),"交付日前の受領日",IF(OR(AND($L286&lt;&gt;"",$L286&gt;設定!$B$10),AND($O286&lt;&gt;"",$O286&gt;設定!$B$10),AND($R286&lt;&gt;"",$R286&gt;設定!$B$10)),"未来の受領日",IF(AND($AK286&lt;&gt;"",$C286&lt;&gt;"",$AK286&lt;$C286),"交付日前の照合日",IF(AND($AK286="",$AI286&lt;&gt;"","確認済み"),"受領前の照合",IF(AND($AI286="確認済み",$AK286=""),"照合済みで照合日なし",IF(AND($AI286="不備あり",$AR286=""),"不備ありで不備内容なし",IF(AND($L286&lt;&gt;"",$O286&lt;&gt;"",$R286&lt;&gt;"",$AT286="未着対応中"),"全票受領で未着対応中",IF($I286="不明・要確認","ルート不明",IF($J286="","保管場所なし",IF($Z286="","担当者なし",""))))))))))))),"")</f>
        <v/>
      </c>
      <c r="AU286" s="8" t="n"/>
    </row>
    <row r="287">
      <c r="A287" s="4">
        <f>IF($B287="","",ROW()-5)</f>
        <v/>
      </c>
      <c r="B287" s="5" t="n"/>
      <c r="C287" s="6" t="n"/>
      <c r="D287" s="5" t="n"/>
      <c r="E287" s="5" t="n"/>
      <c r="F287" s="5" t="n"/>
      <c r="G287" s="5" t="n"/>
      <c r="H287" s="5" t="n"/>
      <c r="I287" s="5" t="n"/>
      <c r="J287" s="5" t="n"/>
      <c r="K287" s="7">
        <f>IF($C287="","",IF($D287="特別管理",設定!$B$3,設定!$B$2)+$C287)</f>
        <v/>
      </c>
      <c r="L287" s="6" t="n"/>
      <c r="M287" s="7">
        <f>IF($L287="","",EDATE($L287,設定!$B$5*12))</f>
        <v/>
      </c>
      <c r="N287" s="7">
        <f>IF($C287="","",IF($D287="特別管理",設定!$B$3,設定!$B$2)+$C287)</f>
        <v/>
      </c>
      <c r="O287" s="6" t="n"/>
      <c r="P287" s="7">
        <f>IF($O287="","",EDATE($O287,設定!$B$5*12))</f>
        <v/>
      </c>
      <c r="Q287" s="7">
        <f>IF($C287="","",設定!$B$4+$C287)</f>
        <v/>
      </c>
      <c r="R287" s="6" t="n"/>
      <c r="S287" s="7">
        <f>IF($R287="","",EDATE($R287,設定!$B$5*12))</f>
        <v/>
      </c>
      <c r="T287" s="7">
        <f>IF($C287="","",EDATE($C287,設定!$B$5*12))</f>
        <v/>
      </c>
      <c r="U287" s="7">
        <f>IF(COUNT($M287,$P287,$S287,$T287)=0,"",MAX(IF($M287="",0,$M287),IF($P287="",0,$P287),IF($S287="",0,$S287),IF($T287="",0,$T287)))</f>
        <v/>
      </c>
      <c r="V287" s="6" t="n"/>
      <c r="W287" s="5" t="n"/>
      <c r="X287" s="7">
        <f>IF(AND($L287="",$K287&lt;&gt;"",設定!$B$10&gt;$K287),$K287+設定!$B$7,"")</f>
        <v/>
      </c>
      <c r="Y287" s="5" t="n"/>
      <c r="Z287" s="5" t="n"/>
      <c r="AA287" s="5" t="n"/>
      <c r="AB287" s="4">
        <f>IF(AH287=5,"完了",IF(AH287=4,"要確認：区分またはルート未設定",IF(AH287=3,IF(AND(設定!$B$10&gt;$K287,$L287=""),"B2票期限超過",IF(AND(設定!$B$10&gt;$N287,$O287=""),"D票期限超過","E票期限超過")),IF(AH287=2,IF(AND(設定!$B$11&gt;=$K287,$L287=""),"B2票期限間近",IF(AND(設定!$B$11&gt;=$N287,$O287=""),"D票期限間近","E票期限間近")),IF(AH287=1,"E票要確認","確認中")))))</f>
        <v/>
      </c>
      <c r="AC287" s="6" t="n"/>
      <c r="AD287" s="5" t="n"/>
      <c r="AE287" s="4">
        <f>IF($L287&lt;&gt;"","受領",IF($K287="","",IF(設定!$B$10&gt;$K287,"超過",IF(設定!$B$11&gt;=$K287,"間近","OK"))))</f>
        <v/>
      </c>
      <c r="AF287" s="4">
        <f>IF($O287&lt;&gt;"","受領",IF($N287="","",IF(設定!$B$10&gt;$N287,"超過",IF(設定!$B$11&gt;=$N287,"間近","OK"))))</f>
        <v/>
      </c>
      <c r="AG287" s="4">
        <f>IF($R287&lt;&gt;"","受領",IF($Q287="","",IF(設定!$B$10&gt;$Q287,"超過",IF(設定!$B$11&gt;=$Q287,"間近","OK"))))</f>
        <v/>
      </c>
      <c r="AH287" s="4">
        <f>IF($B287="",0,IF(($AA287="全票受領済み")+($L287&lt;&gt;"")*($O287&lt;&gt;"")*($R287&lt;&gt;""),5,IF(($D287="")+($I287="不明・要確認"),4,IF((設定!$B$10&gt;$K287)*($L287="")+(設定!$B$10&gt;$N287)*($O287="")+(設定!$B$10&gt;$Q287)*($R287=""),3,IF((設定!$B$11&gt;=$K287)*($L287="")+(設定!$B$11&gt;=$N287)*($O287="")+(設定!$B$11&gt;=$Q287)*($R287=""),2,IF($Q287="",1,0))))))</f>
        <v/>
      </c>
      <c r="AI287" s="8">
        <f>IFERROR(IF($AK287="","",$AK287+設定!$B$9),"")</f>
        <v/>
      </c>
      <c r="AJ287" s="4" t="n"/>
      <c r="AK287" s="7" t="n"/>
      <c r="AL287" s="4" t="n"/>
      <c r="AM287" s="4" t="n"/>
      <c r="AO287" s="8" t="n"/>
      <c r="AS287" s="8" t="n"/>
      <c r="AT287">
        <f>IFERROR(IF($B287="","",IF(COUNTIF($B$6:$B$305,$B287)&gt;1,"管理番号重複",IF(AND($C287="",OR($D287&lt;&gt;"",$L287&lt;&gt;"",$O287&lt;&gt;"",$R287&lt;&gt;"")),"交付日なしでデータあり",IF(OR(AND($L287&lt;&gt;"",$C287&lt;&gt;"",$L287&lt;$C287),AND($O287&lt;&gt;"",$C287&lt;&gt;"",$O287&lt;$C287),AND($R287&lt;&gt;"",$C287&lt;&gt;"",$R287&lt;$C287)),"交付日前の受領日",IF(OR(AND($L287&lt;&gt;"",$L287&gt;設定!$B$10),AND($O287&lt;&gt;"",$O287&gt;設定!$B$10),AND($R287&lt;&gt;"",$R287&gt;設定!$B$10)),"未来の受領日",IF(AND($AK287&lt;&gt;"",$C287&lt;&gt;"",$AK287&lt;$C287),"交付日前の照合日",IF(AND($AK287="",$AI287&lt;&gt;"","確認済み"),"受領前の照合",IF(AND($AI287="確認済み",$AK287=""),"照合済みで照合日なし",IF(AND($AI287="不備あり",$AR287=""),"不備ありで不備内容なし",IF(AND($L287&lt;&gt;"",$O287&lt;&gt;"",$R287&lt;&gt;"",$AT287="未着対応中"),"全票受領で未着対応中",IF($I287="不明・要確認","ルート不明",IF($J287="","保管場所なし",IF($Z287="","担当者なし",""))))))))))))),"")</f>
        <v/>
      </c>
      <c r="AU287" s="8" t="n"/>
    </row>
    <row r="288">
      <c r="A288" s="4">
        <f>IF($B288="","",ROW()-5)</f>
        <v/>
      </c>
      <c r="B288" s="5" t="n"/>
      <c r="C288" s="6" t="n"/>
      <c r="D288" s="5" t="n"/>
      <c r="E288" s="5" t="n"/>
      <c r="F288" s="5" t="n"/>
      <c r="G288" s="5" t="n"/>
      <c r="H288" s="5" t="n"/>
      <c r="I288" s="5" t="n"/>
      <c r="J288" s="5" t="n"/>
      <c r="K288" s="7">
        <f>IF($C288="","",IF($D288="特別管理",設定!$B$3,設定!$B$2)+$C288)</f>
        <v/>
      </c>
      <c r="L288" s="6" t="n"/>
      <c r="M288" s="7">
        <f>IF($L288="","",EDATE($L288,設定!$B$5*12))</f>
        <v/>
      </c>
      <c r="N288" s="7">
        <f>IF($C288="","",IF($D288="特別管理",設定!$B$3,設定!$B$2)+$C288)</f>
        <v/>
      </c>
      <c r="O288" s="6" t="n"/>
      <c r="P288" s="7">
        <f>IF($O288="","",EDATE($O288,設定!$B$5*12))</f>
        <v/>
      </c>
      <c r="Q288" s="7">
        <f>IF($C288="","",設定!$B$4+$C288)</f>
        <v/>
      </c>
      <c r="R288" s="6" t="n"/>
      <c r="S288" s="7">
        <f>IF($R288="","",EDATE($R288,設定!$B$5*12))</f>
        <v/>
      </c>
      <c r="T288" s="7">
        <f>IF($C288="","",EDATE($C288,設定!$B$5*12))</f>
        <v/>
      </c>
      <c r="U288" s="7">
        <f>IF(COUNT($M288,$P288,$S288,$T288)=0,"",MAX(IF($M288="",0,$M288),IF($P288="",0,$P288),IF($S288="",0,$S288),IF($T288="",0,$T288)))</f>
        <v/>
      </c>
      <c r="V288" s="6" t="n"/>
      <c r="W288" s="5" t="n"/>
      <c r="X288" s="7">
        <f>IF(AND($L288="",$K288&lt;&gt;"",設定!$B$10&gt;$K288),$K288+設定!$B$7,"")</f>
        <v/>
      </c>
      <c r="Y288" s="5" t="n"/>
      <c r="Z288" s="5" t="n"/>
      <c r="AA288" s="5" t="n"/>
      <c r="AB288" s="4">
        <f>IF(AH288=5,"完了",IF(AH288=4,"要確認：区分またはルート未設定",IF(AH288=3,IF(AND(設定!$B$10&gt;$K288,$L288=""),"B2票期限超過",IF(AND(設定!$B$10&gt;$N288,$O288=""),"D票期限超過","E票期限超過")),IF(AH288=2,IF(AND(設定!$B$11&gt;=$K288,$L288=""),"B2票期限間近",IF(AND(設定!$B$11&gt;=$N288,$O288=""),"D票期限間近","E票期限間近")),IF(AH288=1,"E票要確認","確認中")))))</f>
        <v/>
      </c>
      <c r="AC288" s="6" t="n"/>
      <c r="AD288" s="5" t="n"/>
      <c r="AE288" s="4">
        <f>IF($L288&lt;&gt;"","受領",IF($K288="","",IF(設定!$B$10&gt;$K288,"超過",IF(設定!$B$11&gt;=$K288,"間近","OK"))))</f>
        <v/>
      </c>
      <c r="AF288" s="4">
        <f>IF($O288&lt;&gt;"","受領",IF($N288="","",IF(設定!$B$10&gt;$N288,"超過",IF(設定!$B$11&gt;=$N288,"間近","OK"))))</f>
        <v/>
      </c>
      <c r="AG288" s="4">
        <f>IF($R288&lt;&gt;"","受領",IF($Q288="","",IF(設定!$B$10&gt;$Q288,"超過",IF(設定!$B$11&gt;=$Q288,"間近","OK"))))</f>
        <v/>
      </c>
      <c r="AH288" s="4">
        <f>IF($B288="",0,IF(($AA288="全票受領済み")+($L288&lt;&gt;"")*($O288&lt;&gt;"")*($R288&lt;&gt;""),5,IF(($D288="")+($I288="不明・要確認"),4,IF((設定!$B$10&gt;$K288)*($L288="")+(設定!$B$10&gt;$N288)*($O288="")+(設定!$B$10&gt;$Q288)*($R288=""),3,IF((設定!$B$11&gt;=$K288)*($L288="")+(設定!$B$11&gt;=$N288)*($O288="")+(設定!$B$11&gt;=$Q288)*($R288=""),2,IF($Q288="",1,0))))))</f>
        <v/>
      </c>
      <c r="AI288" s="8">
        <f>IFERROR(IF($AK288="","",$AK288+設定!$B$9),"")</f>
        <v/>
      </c>
      <c r="AJ288" s="4" t="n"/>
      <c r="AK288" s="7" t="n"/>
      <c r="AL288" s="4" t="n"/>
      <c r="AM288" s="4" t="n"/>
      <c r="AO288" s="8" t="n"/>
      <c r="AS288" s="8" t="n"/>
      <c r="AT288">
        <f>IFERROR(IF($B288="","",IF(COUNTIF($B$6:$B$305,$B288)&gt;1,"管理番号重複",IF(AND($C288="",OR($D288&lt;&gt;"",$L288&lt;&gt;"",$O288&lt;&gt;"",$R288&lt;&gt;"")),"交付日なしでデータあり",IF(OR(AND($L288&lt;&gt;"",$C288&lt;&gt;"",$L288&lt;$C288),AND($O288&lt;&gt;"",$C288&lt;&gt;"",$O288&lt;$C288),AND($R288&lt;&gt;"",$C288&lt;&gt;"",$R288&lt;$C288)),"交付日前の受領日",IF(OR(AND($L288&lt;&gt;"",$L288&gt;設定!$B$10),AND($O288&lt;&gt;"",$O288&gt;設定!$B$10),AND($R288&lt;&gt;"",$R288&gt;設定!$B$10)),"未来の受領日",IF(AND($AK288&lt;&gt;"",$C288&lt;&gt;"",$AK288&lt;$C288),"交付日前の照合日",IF(AND($AK288="",$AI288&lt;&gt;"","確認済み"),"受領前の照合",IF(AND($AI288="確認済み",$AK288=""),"照合済みで照合日なし",IF(AND($AI288="不備あり",$AR288=""),"不備ありで不備内容なし",IF(AND($L288&lt;&gt;"",$O288&lt;&gt;"",$R288&lt;&gt;"",$AT288="未着対応中"),"全票受領で未着対応中",IF($I288="不明・要確認","ルート不明",IF($J288="","保管場所なし",IF($Z288="","担当者なし",""))))))))))))),"")</f>
        <v/>
      </c>
      <c r="AU288" s="8" t="n"/>
    </row>
    <row r="289">
      <c r="A289" s="4">
        <f>IF($B289="","",ROW()-5)</f>
        <v/>
      </c>
      <c r="B289" s="5" t="n"/>
      <c r="C289" s="6" t="n"/>
      <c r="D289" s="5" t="n"/>
      <c r="E289" s="5" t="n"/>
      <c r="F289" s="5" t="n"/>
      <c r="G289" s="5" t="n"/>
      <c r="H289" s="5" t="n"/>
      <c r="I289" s="5" t="n"/>
      <c r="J289" s="5" t="n"/>
      <c r="K289" s="7">
        <f>IF($C289="","",IF($D289="特別管理",設定!$B$3,設定!$B$2)+$C289)</f>
        <v/>
      </c>
      <c r="L289" s="6" t="n"/>
      <c r="M289" s="7">
        <f>IF($L289="","",EDATE($L289,設定!$B$5*12))</f>
        <v/>
      </c>
      <c r="N289" s="7">
        <f>IF($C289="","",IF($D289="特別管理",設定!$B$3,設定!$B$2)+$C289)</f>
        <v/>
      </c>
      <c r="O289" s="6" t="n"/>
      <c r="P289" s="7">
        <f>IF($O289="","",EDATE($O289,設定!$B$5*12))</f>
        <v/>
      </c>
      <c r="Q289" s="7">
        <f>IF($C289="","",設定!$B$4+$C289)</f>
        <v/>
      </c>
      <c r="R289" s="6" t="n"/>
      <c r="S289" s="7">
        <f>IF($R289="","",EDATE($R289,設定!$B$5*12))</f>
        <v/>
      </c>
      <c r="T289" s="7">
        <f>IF($C289="","",EDATE($C289,設定!$B$5*12))</f>
        <v/>
      </c>
      <c r="U289" s="7">
        <f>IF(COUNT($M289,$P289,$S289,$T289)=0,"",MAX(IF($M289="",0,$M289),IF($P289="",0,$P289),IF($S289="",0,$S289),IF($T289="",0,$T289)))</f>
        <v/>
      </c>
      <c r="V289" s="6" t="n"/>
      <c r="W289" s="5" t="n"/>
      <c r="X289" s="7">
        <f>IF(AND($L289="",$K289&lt;&gt;"",設定!$B$10&gt;$K289),$K289+設定!$B$7,"")</f>
        <v/>
      </c>
      <c r="Y289" s="5" t="n"/>
      <c r="Z289" s="5" t="n"/>
      <c r="AA289" s="5" t="n"/>
      <c r="AB289" s="4">
        <f>IF(AH289=5,"完了",IF(AH289=4,"要確認：区分またはルート未設定",IF(AH289=3,IF(AND(設定!$B$10&gt;$K289,$L289=""),"B2票期限超過",IF(AND(設定!$B$10&gt;$N289,$O289=""),"D票期限超過","E票期限超過")),IF(AH289=2,IF(AND(設定!$B$11&gt;=$K289,$L289=""),"B2票期限間近",IF(AND(設定!$B$11&gt;=$N289,$O289=""),"D票期限間近","E票期限間近")),IF(AH289=1,"E票要確認","確認中")))))</f>
        <v/>
      </c>
      <c r="AC289" s="6" t="n"/>
      <c r="AD289" s="5" t="n"/>
      <c r="AE289" s="4">
        <f>IF($L289&lt;&gt;"","受領",IF($K289="","",IF(設定!$B$10&gt;$K289,"超過",IF(設定!$B$11&gt;=$K289,"間近","OK"))))</f>
        <v/>
      </c>
      <c r="AF289" s="4">
        <f>IF($O289&lt;&gt;"","受領",IF($N289="","",IF(設定!$B$10&gt;$N289,"超過",IF(設定!$B$11&gt;=$N289,"間近","OK"))))</f>
        <v/>
      </c>
      <c r="AG289" s="4">
        <f>IF($R289&lt;&gt;"","受領",IF($Q289="","",IF(設定!$B$10&gt;$Q289,"超過",IF(設定!$B$11&gt;=$Q289,"間近","OK"))))</f>
        <v/>
      </c>
      <c r="AH289" s="4">
        <f>IF($B289="",0,IF(($AA289="全票受領済み")+($L289&lt;&gt;"")*($O289&lt;&gt;"")*($R289&lt;&gt;""),5,IF(($D289="")+($I289="不明・要確認"),4,IF((設定!$B$10&gt;$K289)*($L289="")+(設定!$B$10&gt;$N289)*($O289="")+(設定!$B$10&gt;$Q289)*($R289=""),3,IF((設定!$B$11&gt;=$K289)*($L289="")+(設定!$B$11&gt;=$N289)*($O289="")+(設定!$B$11&gt;=$Q289)*($R289=""),2,IF($Q289="",1,0))))))</f>
        <v/>
      </c>
      <c r="AI289" s="8">
        <f>IFERROR(IF($AK289="","",$AK289+設定!$B$9),"")</f>
        <v/>
      </c>
      <c r="AJ289" s="4" t="n"/>
      <c r="AK289" s="7" t="n"/>
      <c r="AL289" s="4" t="n"/>
      <c r="AM289" s="4" t="n"/>
      <c r="AO289" s="8" t="n"/>
      <c r="AS289" s="8" t="n"/>
      <c r="AT289">
        <f>IFERROR(IF($B289="","",IF(COUNTIF($B$6:$B$305,$B289)&gt;1,"管理番号重複",IF(AND($C289="",OR($D289&lt;&gt;"",$L289&lt;&gt;"",$O289&lt;&gt;"",$R289&lt;&gt;"")),"交付日なしでデータあり",IF(OR(AND($L289&lt;&gt;"",$C289&lt;&gt;"",$L289&lt;$C289),AND($O289&lt;&gt;"",$C289&lt;&gt;"",$O289&lt;$C289),AND($R289&lt;&gt;"",$C289&lt;&gt;"",$R289&lt;$C289)),"交付日前の受領日",IF(OR(AND($L289&lt;&gt;"",$L289&gt;設定!$B$10),AND($O289&lt;&gt;"",$O289&gt;設定!$B$10),AND($R289&lt;&gt;"",$R289&gt;設定!$B$10)),"未来の受領日",IF(AND($AK289&lt;&gt;"",$C289&lt;&gt;"",$AK289&lt;$C289),"交付日前の照合日",IF(AND($AK289="",$AI289&lt;&gt;"","確認済み"),"受領前の照合",IF(AND($AI289="確認済み",$AK289=""),"照合済みで照合日なし",IF(AND($AI289="不備あり",$AR289=""),"不備ありで不備内容なし",IF(AND($L289&lt;&gt;"",$O289&lt;&gt;"",$R289&lt;&gt;"",$AT289="未着対応中"),"全票受領で未着対応中",IF($I289="不明・要確認","ルート不明",IF($J289="","保管場所なし",IF($Z289="","担当者なし",""))))))))))))),"")</f>
        <v/>
      </c>
      <c r="AU289" s="8" t="n"/>
    </row>
    <row r="290">
      <c r="A290" s="4">
        <f>IF($B290="","",ROW()-5)</f>
        <v/>
      </c>
      <c r="B290" s="5" t="n"/>
      <c r="C290" s="6" t="n"/>
      <c r="D290" s="5" t="n"/>
      <c r="E290" s="5" t="n"/>
      <c r="F290" s="5" t="n"/>
      <c r="G290" s="5" t="n"/>
      <c r="H290" s="5" t="n"/>
      <c r="I290" s="5" t="n"/>
      <c r="J290" s="5" t="n"/>
      <c r="K290" s="7">
        <f>IF($C290="","",IF($D290="特別管理",設定!$B$3,設定!$B$2)+$C290)</f>
        <v/>
      </c>
      <c r="L290" s="6" t="n"/>
      <c r="M290" s="7">
        <f>IF($L290="","",EDATE($L290,設定!$B$5*12))</f>
        <v/>
      </c>
      <c r="N290" s="7">
        <f>IF($C290="","",IF($D290="特別管理",設定!$B$3,設定!$B$2)+$C290)</f>
        <v/>
      </c>
      <c r="O290" s="6" t="n"/>
      <c r="P290" s="7">
        <f>IF($O290="","",EDATE($O290,設定!$B$5*12))</f>
        <v/>
      </c>
      <c r="Q290" s="7">
        <f>IF($C290="","",設定!$B$4+$C290)</f>
        <v/>
      </c>
      <c r="R290" s="6" t="n"/>
      <c r="S290" s="7">
        <f>IF($R290="","",EDATE($R290,設定!$B$5*12))</f>
        <v/>
      </c>
      <c r="T290" s="7">
        <f>IF($C290="","",EDATE($C290,設定!$B$5*12))</f>
        <v/>
      </c>
      <c r="U290" s="7">
        <f>IF(COUNT($M290,$P290,$S290,$T290)=0,"",MAX(IF($M290="",0,$M290),IF($P290="",0,$P290),IF($S290="",0,$S290),IF($T290="",0,$T290)))</f>
        <v/>
      </c>
      <c r="V290" s="6" t="n"/>
      <c r="W290" s="5" t="n"/>
      <c r="X290" s="7">
        <f>IF(AND($L290="",$K290&lt;&gt;"",設定!$B$10&gt;$K290),$K290+設定!$B$7,"")</f>
        <v/>
      </c>
      <c r="Y290" s="5" t="n"/>
      <c r="Z290" s="5" t="n"/>
      <c r="AA290" s="5" t="n"/>
      <c r="AB290" s="4">
        <f>IF(AH290=5,"完了",IF(AH290=4,"要確認：区分またはルート未設定",IF(AH290=3,IF(AND(設定!$B$10&gt;$K290,$L290=""),"B2票期限超過",IF(AND(設定!$B$10&gt;$N290,$O290=""),"D票期限超過","E票期限超過")),IF(AH290=2,IF(AND(設定!$B$11&gt;=$K290,$L290=""),"B2票期限間近",IF(AND(設定!$B$11&gt;=$N290,$O290=""),"D票期限間近","E票期限間近")),IF(AH290=1,"E票要確認","確認中")))))</f>
        <v/>
      </c>
      <c r="AC290" s="6" t="n"/>
      <c r="AD290" s="5" t="n"/>
      <c r="AE290" s="4">
        <f>IF($L290&lt;&gt;"","受領",IF($K290="","",IF(設定!$B$10&gt;$K290,"超過",IF(設定!$B$11&gt;=$K290,"間近","OK"))))</f>
        <v/>
      </c>
      <c r="AF290" s="4">
        <f>IF($O290&lt;&gt;"","受領",IF($N290="","",IF(設定!$B$10&gt;$N290,"超過",IF(設定!$B$11&gt;=$N290,"間近","OK"))))</f>
        <v/>
      </c>
      <c r="AG290" s="4">
        <f>IF($R290&lt;&gt;"","受領",IF($Q290="","",IF(設定!$B$10&gt;$Q290,"超過",IF(設定!$B$11&gt;=$Q290,"間近","OK"))))</f>
        <v/>
      </c>
      <c r="AH290" s="4">
        <f>IF($B290="",0,IF(($AA290="全票受領済み")+($L290&lt;&gt;"")*($O290&lt;&gt;"")*($R290&lt;&gt;""),5,IF(($D290="")+($I290="不明・要確認"),4,IF((設定!$B$10&gt;$K290)*($L290="")+(設定!$B$10&gt;$N290)*($O290="")+(設定!$B$10&gt;$Q290)*($R290=""),3,IF((設定!$B$11&gt;=$K290)*($L290="")+(設定!$B$11&gt;=$N290)*($O290="")+(設定!$B$11&gt;=$Q290)*($R290=""),2,IF($Q290="",1,0))))))</f>
        <v/>
      </c>
      <c r="AI290" s="8">
        <f>IFERROR(IF($AK290="","",$AK290+設定!$B$9),"")</f>
        <v/>
      </c>
      <c r="AJ290" s="4" t="n"/>
      <c r="AK290" s="7" t="n"/>
      <c r="AL290" s="4" t="n"/>
      <c r="AM290" s="4" t="n"/>
      <c r="AO290" s="8" t="n"/>
      <c r="AS290" s="8" t="n"/>
      <c r="AT290">
        <f>IFERROR(IF($B290="","",IF(COUNTIF($B$6:$B$305,$B290)&gt;1,"管理番号重複",IF(AND($C290="",OR($D290&lt;&gt;"",$L290&lt;&gt;"",$O290&lt;&gt;"",$R290&lt;&gt;"")),"交付日なしでデータあり",IF(OR(AND($L290&lt;&gt;"",$C290&lt;&gt;"",$L290&lt;$C290),AND($O290&lt;&gt;"",$C290&lt;&gt;"",$O290&lt;$C290),AND($R290&lt;&gt;"",$C290&lt;&gt;"",$R290&lt;$C290)),"交付日前の受領日",IF(OR(AND($L290&lt;&gt;"",$L290&gt;設定!$B$10),AND($O290&lt;&gt;"",$O290&gt;設定!$B$10),AND($R290&lt;&gt;"",$R290&gt;設定!$B$10)),"未来の受領日",IF(AND($AK290&lt;&gt;"",$C290&lt;&gt;"",$AK290&lt;$C290),"交付日前の照合日",IF(AND($AK290="",$AI290&lt;&gt;"","確認済み"),"受領前の照合",IF(AND($AI290="確認済み",$AK290=""),"照合済みで照合日なし",IF(AND($AI290="不備あり",$AR290=""),"不備ありで不備内容なし",IF(AND($L290&lt;&gt;"",$O290&lt;&gt;"",$R290&lt;&gt;"",$AT290="未着対応中"),"全票受領で未着対応中",IF($I290="不明・要確認","ルート不明",IF($J290="","保管場所なし",IF($Z290="","担当者なし",""))))))))))))),"")</f>
        <v/>
      </c>
      <c r="AU290" s="8" t="n"/>
    </row>
    <row r="291">
      <c r="A291" s="4">
        <f>IF($B291="","",ROW()-5)</f>
        <v/>
      </c>
      <c r="B291" s="5" t="n"/>
      <c r="C291" s="6" t="n"/>
      <c r="D291" s="5" t="n"/>
      <c r="E291" s="5" t="n"/>
      <c r="F291" s="5" t="n"/>
      <c r="G291" s="5" t="n"/>
      <c r="H291" s="5" t="n"/>
      <c r="I291" s="5" t="n"/>
      <c r="J291" s="5" t="n"/>
      <c r="K291" s="7">
        <f>IF($C291="","",IF($D291="特別管理",設定!$B$3,設定!$B$2)+$C291)</f>
        <v/>
      </c>
      <c r="L291" s="6" t="n"/>
      <c r="M291" s="7">
        <f>IF($L291="","",EDATE($L291,設定!$B$5*12))</f>
        <v/>
      </c>
      <c r="N291" s="7">
        <f>IF($C291="","",IF($D291="特別管理",設定!$B$3,設定!$B$2)+$C291)</f>
        <v/>
      </c>
      <c r="O291" s="6" t="n"/>
      <c r="P291" s="7">
        <f>IF($O291="","",EDATE($O291,設定!$B$5*12))</f>
        <v/>
      </c>
      <c r="Q291" s="7">
        <f>IF($C291="","",設定!$B$4+$C291)</f>
        <v/>
      </c>
      <c r="R291" s="6" t="n"/>
      <c r="S291" s="7">
        <f>IF($R291="","",EDATE($R291,設定!$B$5*12))</f>
        <v/>
      </c>
      <c r="T291" s="7">
        <f>IF($C291="","",EDATE($C291,設定!$B$5*12))</f>
        <v/>
      </c>
      <c r="U291" s="7">
        <f>IF(COUNT($M291,$P291,$S291,$T291)=0,"",MAX(IF($M291="",0,$M291),IF($P291="",0,$P291),IF($S291="",0,$S291),IF($T291="",0,$T291)))</f>
        <v/>
      </c>
      <c r="V291" s="6" t="n"/>
      <c r="W291" s="5" t="n"/>
      <c r="X291" s="7">
        <f>IF(AND($L291="",$K291&lt;&gt;"",設定!$B$10&gt;$K291),$K291+設定!$B$7,"")</f>
        <v/>
      </c>
      <c r="Y291" s="5" t="n"/>
      <c r="Z291" s="5" t="n"/>
      <c r="AA291" s="5" t="n"/>
      <c r="AB291" s="4">
        <f>IF(AH291=5,"完了",IF(AH291=4,"要確認：区分またはルート未設定",IF(AH291=3,IF(AND(設定!$B$10&gt;$K291,$L291=""),"B2票期限超過",IF(AND(設定!$B$10&gt;$N291,$O291=""),"D票期限超過","E票期限超過")),IF(AH291=2,IF(AND(設定!$B$11&gt;=$K291,$L291=""),"B2票期限間近",IF(AND(設定!$B$11&gt;=$N291,$O291=""),"D票期限間近","E票期限間近")),IF(AH291=1,"E票要確認","確認中")))))</f>
        <v/>
      </c>
      <c r="AC291" s="6" t="n"/>
      <c r="AD291" s="5" t="n"/>
      <c r="AE291" s="4">
        <f>IF($L291&lt;&gt;"","受領",IF($K291="","",IF(設定!$B$10&gt;$K291,"超過",IF(設定!$B$11&gt;=$K291,"間近","OK"))))</f>
        <v/>
      </c>
      <c r="AF291" s="4">
        <f>IF($O291&lt;&gt;"","受領",IF($N291="","",IF(設定!$B$10&gt;$N291,"超過",IF(設定!$B$11&gt;=$N291,"間近","OK"))))</f>
        <v/>
      </c>
      <c r="AG291" s="4">
        <f>IF($R291&lt;&gt;"","受領",IF($Q291="","",IF(設定!$B$10&gt;$Q291,"超過",IF(設定!$B$11&gt;=$Q291,"間近","OK"))))</f>
        <v/>
      </c>
      <c r="AH291" s="4">
        <f>IF($B291="",0,IF(($AA291="全票受領済み")+($L291&lt;&gt;"")*($O291&lt;&gt;"")*($R291&lt;&gt;""),5,IF(($D291="")+($I291="不明・要確認"),4,IF((設定!$B$10&gt;$K291)*($L291="")+(設定!$B$10&gt;$N291)*($O291="")+(設定!$B$10&gt;$Q291)*($R291=""),3,IF((設定!$B$11&gt;=$K291)*($L291="")+(設定!$B$11&gt;=$N291)*($O291="")+(設定!$B$11&gt;=$Q291)*($R291=""),2,IF($Q291="",1,0))))))</f>
        <v/>
      </c>
      <c r="AI291" s="8">
        <f>IFERROR(IF($AK291="","",$AK291+設定!$B$9),"")</f>
        <v/>
      </c>
      <c r="AJ291" s="4" t="n"/>
      <c r="AK291" s="7" t="n"/>
      <c r="AL291" s="4" t="n"/>
      <c r="AM291" s="4" t="n"/>
      <c r="AO291" s="8" t="n"/>
      <c r="AS291" s="8" t="n"/>
      <c r="AT291">
        <f>IFERROR(IF($B291="","",IF(COUNTIF($B$6:$B$305,$B291)&gt;1,"管理番号重複",IF(AND($C291="",OR($D291&lt;&gt;"",$L291&lt;&gt;"",$O291&lt;&gt;"",$R291&lt;&gt;"")),"交付日なしでデータあり",IF(OR(AND($L291&lt;&gt;"",$C291&lt;&gt;"",$L291&lt;$C291),AND($O291&lt;&gt;"",$C291&lt;&gt;"",$O291&lt;$C291),AND($R291&lt;&gt;"",$C291&lt;&gt;"",$R291&lt;$C291)),"交付日前の受領日",IF(OR(AND($L291&lt;&gt;"",$L291&gt;設定!$B$10),AND($O291&lt;&gt;"",$O291&gt;設定!$B$10),AND($R291&lt;&gt;"",$R291&gt;設定!$B$10)),"未来の受領日",IF(AND($AK291&lt;&gt;"",$C291&lt;&gt;"",$AK291&lt;$C291),"交付日前の照合日",IF(AND($AK291="",$AI291&lt;&gt;"","確認済み"),"受領前の照合",IF(AND($AI291="確認済み",$AK291=""),"照合済みで照合日なし",IF(AND($AI291="不備あり",$AR291=""),"不備ありで不備内容なし",IF(AND($L291&lt;&gt;"",$O291&lt;&gt;"",$R291&lt;&gt;"",$AT291="未着対応中"),"全票受領で未着対応中",IF($I291="不明・要確認","ルート不明",IF($J291="","保管場所なし",IF($Z291="","担当者なし",""))))))))))))),"")</f>
        <v/>
      </c>
      <c r="AU291" s="8" t="n"/>
    </row>
    <row r="292">
      <c r="A292" s="4">
        <f>IF($B292="","",ROW()-5)</f>
        <v/>
      </c>
      <c r="B292" s="5" t="n"/>
      <c r="C292" s="6" t="n"/>
      <c r="D292" s="5" t="n"/>
      <c r="E292" s="5" t="n"/>
      <c r="F292" s="5" t="n"/>
      <c r="G292" s="5" t="n"/>
      <c r="H292" s="5" t="n"/>
      <c r="I292" s="5" t="n"/>
      <c r="J292" s="5" t="n"/>
      <c r="K292" s="7">
        <f>IF($C292="","",IF($D292="特別管理",設定!$B$3,設定!$B$2)+$C292)</f>
        <v/>
      </c>
      <c r="L292" s="6" t="n"/>
      <c r="M292" s="7">
        <f>IF($L292="","",EDATE($L292,設定!$B$5*12))</f>
        <v/>
      </c>
      <c r="N292" s="7">
        <f>IF($C292="","",IF($D292="特別管理",設定!$B$3,設定!$B$2)+$C292)</f>
        <v/>
      </c>
      <c r="O292" s="6" t="n"/>
      <c r="P292" s="7">
        <f>IF($O292="","",EDATE($O292,設定!$B$5*12))</f>
        <v/>
      </c>
      <c r="Q292" s="7">
        <f>IF($C292="","",設定!$B$4+$C292)</f>
        <v/>
      </c>
      <c r="R292" s="6" t="n"/>
      <c r="S292" s="7">
        <f>IF($R292="","",EDATE($R292,設定!$B$5*12))</f>
        <v/>
      </c>
      <c r="T292" s="7">
        <f>IF($C292="","",EDATE($C292,設定!$B$5*12))</f>
        <v/>
      </c>
      <c r="U292" s="7">
        <f>IF(COUNT($M292,$P292,$S292,$T292)=0,"",MAX(IF($M292="",0,$M292),IF($P292="",0,$P292),IF($S292="",0,$S292),IF($T292="",0,$T292)))</f>
        <v/>
      </c>
      <c r="V292" s="6" t="n"/>
      <c r="W292" s="5" t="n"/>
      <c r="X292" s="7">
        <f>IF(AND($L292="",$K292&lt;&gt;"",設定!$B$10&gt;$K292),$K292+設定!$B$7,"")</f>
        <v/>
      </c>
      <c r="Y292" s="5" t="n"/>
      <c r="Z292" s="5" t="n"/>
      <c r="AA292" s="5" t="n"/>
      <c r="AB292" s="4">
        <f>IF(AH292=5,"完了",IF(AH292=4,"要確認：区分またはルート未設定",IF(AH292=3,IF(AND(設定!$B$10&gt;$K292,$L292=""),"B2票期限超過",IF(AND(設定!$B$10&gt;$N292,$O292=""),"D票期限超過","E票期限超過")),IF(AH292=2,IF(AND(設定!$B$11&gt;=$K292,$L292=""),"B2票期限間近",IF(AND(設定!$B$11&gt;=$N292,$O292=""),"D票期限間近","E票期限間近")),IF(AH292=1,"E票要確認","確認中")))))</f>
        <v/>
      </c>
      <c r="AC292" s="6" t="n"/>
      <c r="AD292" s="5" t="n"/>
      <c r="AE292" s="4">
        <f>IF($L292&lt;&gt;"","受領",IF($K292="","",IF(設定!$B$10&gt;$K292,"超過",IF(設定!$B$11&gt;=$K292,"間近","OK"))))</f>
        <v/>
      </c>
      <c r="AF292" s="4">
        <f>IF($O292&lt;&gt;"","受領",IF($N292="","",IF(設定!$B$10&gt;$N292,"超過",IF(設定!$B$11&gt;=$N292,"間近","OK"))))</f>
        <v/>
      </c>
      <c r="AG292" s="4">
        <f>IF($R292&lt;&gt;"","受領",IF($Q292="","",IF(設定!$B$10&gt;$Q292,"超過",IF(設定!$B$11&gt;=$Q292,"間近","OK"))))</f>
        <v/>
      </c>
      <c r="AH292" s="4">
        <f>IF($B292="",0,IF(($AA292="全票受領済み")+($L292&lt;&gt;"")*($O292&lt;&gt;"")*($R292&lt;&gt;""),5,IF(($D292="")+($I292="不明・要確認"),4,IF((設定!$B$10&gt;$K292)*($L292="")+(設定!$B$10&gt;$N292)*($O292="")+(設定!$B$10&gt;$Q292)*($R292=""),3,IF((設定!$B$11&gt;=$K292)*($L292="")+(設定!$B$11&gt;=$N292)*($O292="")+(設定!$B$11&gt;=$Q292)*($R292=""),2,IF($Q292="",1,0))))))</f>
        <v/>
      </c>
      <c r="AI292" s="8">
        <f>IFERROR(IF($AK292="","",$AK292+設定!$B$9),"")</f>
        <v/>
      </c>
      <c r="AJ292" s="4" t="n"/>
      <c r="AK292" s="7" t="n"/>
      <c r="AL292" s="4" t="n"/>
      <c r="AM292" s="4" t="n"/>
      <c r="AO292" s="8" t="n"/>
      <c r="AS292" s="8" t="n"/>
      <c r="AT292">
        <f>IFERROR(IF($B292="","",IF(COUNTIF($B$6:$B$305,$B292)&gt;1,"管理番号重複",IF(AND($C292="",OR($D292&lt;&gt;"",$L292&lt;&gt;"",$O292&lt;&gt;"",$R292&lt;&gt;"")),"交付日なしでデータあり",IF(OR(AND($L292&lt;&gt;"",$C292&lt;&gt;"",$L292&lt;$C292),AND($O292&lt;&gt;"",$C292&lt;&gt;"",$O292&lt;$C292),AND($R292&lt;&gt;"",$C292&lt;&gt;"",$R292&lt;$C292)),"交付日前の受領日",IF(OR(AND($L292&lt;&gt;"",$L292&gt;設定!$B$10),AND($O292&lt;&gt;"",$O292&gt;設定!$B$10),AND($R292&lt;&gt;"",$R292&gt;設定!$B$10)),"未来の受領日",IF(AND($AK292&lt;&gt;"",$C292&lt;&gt;"",$AK292&lt;$C292),"交付日前の照合日",IF(AND($AK292="",$AI292&lt;&gt;"","確認済み"),"受領前の照合",IF(AND($AI292="確認済み",$AK292=""),"照合済みで照合日なし",IF(AND($AI292="不備あり",$AR292=""),"不備ありで不備内容なし",IF(AND($L292&lt;&gt;"",$O292&lt;&gt;"",$R292&lt;&gt;"",$AT292="未着対応中"),"全票受領で未着対応中",IF($I292="不明・要確認","ルート不明",IF($J292="","保管場所なし",IF($Z292="","担当者なし",""))))))))))))),"")</f>
        <v/>
      </c>
      <c r="AU292" s="8" t="n"/>
    </row>
    <row r="293">
      <c r="A293" s="4">
        <f>IF($B293="","",ROW()-5)</f>
        <v/>
      </c>
      <c r="B293" s="5" t="n"/>
      <c r="C293" s="6" t="n"/>
      <c r="D293" s="5" t="n"/>
      <c r="E293" s="5" t="n"/>
      <c r="F293" s="5" t="n"/>
      <c r="G293" s="5" t="n"/>
      <c r="H293" s="5" t="n"/>
      <c r="I293" s="5" t="n"/>
      <c r="J293" s="5" t="n"/>
      <c r="K293" s="7">
        <f>IF($C293="","",IF($D293="特別管理",設定!$B$3,設定!$B$2)+$C293)</f>
        <v/>
      </c>
      <c r="L293" s="6" t="n"/>
      <c r="M293" s="7">
        <f>IF($L293="","",EDATE($L293,設定!$B$5*12))</f>
        <v/>
      </c>
      <c r="N293" s="7">
        <f>IF($C293="","",IF($D293="特別管理",設定!$B$3,設定!$B$2)+$C293)</f>
        <v/>
      </c>
      <c r="O293" s="6" t="n"/>
      <c r="P293" s="7">
        <f>IF($O293="","",EDATE($O293,設定!$B$5*12))</f>
        <v/>
      </c>
      <c r="Q293" s="7">
        <f>IF($C293="","",設定!$B$4+$C293)</f>
        <v/>
      </c>
      <c r="R293" s="6" t="n"/>
      <c r="S293" s="7">
        <f>IF($R293="","",EDATE($R293,設定!$B$5*12))</f>
        <v/>
      </c>
      <c r="T293" s="7">
        <f>IF($C293="","",EDATE($C293,設定!$B$5*12))</f>
        <v/>
      </c>
      <c r="U293" s="7">
        <f>IF(COUNT($M293,$P293,$S293,$T293)=0,"",MAX(IF($M293="",0,$M293),IF($P293="",0,$P293),IF($S293="",0,$S293),IF($T293="",0,$T293)))</f>
        <v/>
      </c>
      <c r="V293" s="6" t="n"/>
      <c r="W293" s="5" t="n"/>
      <c r="X293" s="7">
        <f>IF(AND($L293="",$K293&lt;&gt;"",設定!$B$10&gt;$K293),$K293+設定!$B$7,"")</f>
        <v/>
      </c>
      <c r="Y293" s="5" t="n"/>
      <c r="Z293" s="5" t="n"/>
      <c r="AA293" s="5" t="n"/>
      <c r="AB293" s="4">
        <f>IF(AH293=5,"完了",IF(AH293=4,"要確認：区分またはルート未設定",IF(AH293=3,IF(AND(設定!$B$10&gt;$K293,$L293=""),"B2票期限超過",IF(AND(設定!$B$10&gt;$N293,$O293=""),"D票期限超過","E票期限超過")),IF(AH293=2,IF(AND(設定!$B$11&gt;=$K293,$L293=""),"B2票期限間近",IF(AND(設定!$B$11&gt;=$N293,$O293=""),"D票期限間近","E票期限間近")),IF(AH293=1,"E票要確認","確認中")))))</f>
        <v/>
      </c>
      <c r="AC293" s="6" t="n"/>
      <c r="AD293" s="5" t="n"/>
      <c r="AE293" s="4">
        <f>IF($L293&lt;&gt;"","受領",IF($K293="","",IF(設定!$B$10&gt;$K293,"超過",IF(設定!$B$11&gt;=$K293,"間近","OK"))))</f>
        <v/>
      </c>
      <c r="AF293" s="4">
        <f>IF($O293&lt;&gt;"","受領",IF($N293="","",IF(設定!$B$10&gt;$N293,"超過",IF(設定!$B$11&gt;=$N293,"間近","OK"))))</f>
        <v/>
      </c>
      <c r="AG293" s="4">
        <f>IF($R293&lt;&gt;"","受領",IF($Q293="","",IF(設定!$B$10&gt;$Q293,"超過",IF(設定!$B$11&gt;=$Q293,"間近","OK"))))</f>
        <v/>
      </c>
      <c r="AH293" s="4">
        <f>IF($B293="",0,IF(($AA293="全票受領済み")+($L293&lt;&gt;"")*($O293&lt;&gt;"")*($R293&lt;&gt;""),5,IF(($D293="")+($I293="不明・要確認"),4,IF((設定!$B$10&gt;$K293)*($L293="")+(設定!$B$10&gt;$N293)*($O293="")+(設定!$B$10&gt;$Q293)*($R293=""),3,IF((設定!$B$11&gt;=$K293)*($L293="")+(設定!$B$11&gt;=$N293)*($O293="")+(設定!$B$11&gt;=$Q293)*($R293=""),2,IF($Q293="",1,0))))))</f>
        <v/>
      </c>
      <c r="AI293" s="8">
        <f>IFERROR(IF($AK293="","",$AK293+設定!$B$9),"")</f>
        <v/>
      </c>
      <c r="AJ293" s="4" t="n"/>
      <c r="AK293" s="7" t="n"/>
      <c r="AL293" s="4" t="n"/>
      <c r="AM293" s="4" t="n"/>
      <c r="AO293" s="8" t="n"/>
      <c r="AS293" s="8" t="n"/>
      <c r="AT293">
        <f>IFERROR(IF($B293="","",IF(COUNTIF($B$6:$B$305,$B293)&gt;1,"管理番号重複",IF(AND($C293="",OR($D293&lt;&gt;"",$L293&lt;&gt;"",$O293&lt;&gt;"",$R293&lt;&gt;"")),"交付日なしでデータあり",IF(OR(AND($L293&lt;&gt;"",$C293&lt;&gt;"",$L293&lt;$C293),AND($O293&lt;&gt;"",$C293&lt;&gt;"",$O293&lt;$C293),AND($R293&lt;&gt;"",$C293&lt;&gt;"",$R293&lt;$C293)),"交付日前の受領日",IF(OR(AND($L293&lt;&gt;"",$L293&gt;設定!$B$10),AND($O293&lt;&gt;"",$O293&gt;設定!$B$10),AND($R293&lt;&gt;"",$R293&gt;設定!$B$10)),"未来の受領日",IF(AND($AK293&lt;&gt;"",$C293&lt;&gt;"",$AK293&lt;$C293),"交付日前の照合日",IF(AND($AK293="",$AI293&lt;&gt;"","確認済み"),"受領前の照合",IF(AND($AI293="確認済み",$AK293=""),"照合済みで照合日なし",IF(AND($AI293="不備あり",$AR293=""),"不備ありで不備内容なし",IF(AND($L293&lt;&gt;"",$O293&lt;&gt;"",$R293&lt;&gt;"",$AT293="未着対応中"),"全票受領で未着対応中",IF($I293="不明・要確認","ルート不明",IF($J293="","保管場所なし",IF($Z293="","担当者なし",""))))))))))))),"")</f>
        <v/>
      </c>
      <c r="AU293" s="8" t="n"/>
    </row>
    <row r="294">
      <c r="A294" s="4">
        <f>IF($B294="","",ROW()-5)</f>
        <v/>
      </c>
      <c r="B294" s="5" t="n"/>
      <c r="C294" s="6" t="n"/>
      <c r="D294" s="5" t="n"/>
      <c r="E294" s="5" t="n"/>
      <c r="F294" s="5" t="n"/>
      <c r="G294" s="5" t="n"/>
      <c r="H294" s="5" t="n"/>
      <c r="I294" s="5" t="n"/>
      <c r="J294" s="5" t="n"/>
      <c r="K294" s="7">
        <f>IF($C294="","",IF($D294="特別管理",設定!$B$3,設定!$B$2)+$C294)</f>
        <v/>
      </c>
      <c r="L294" s="6" t="n"/>
      <c r="M294" s="7">
        <f>IF($L294="","",EDATE($L294,設定!$B$5*12))</f>
        <v/>
      </c>
      <c r="N294" s="7">
        <f>IF($C294="","",IF($D294="特別管理",設定!$B$3,設定!$B$2)+$C294)</f>
        <v/>
      </c>
      <c r="O294" s="6" t="n"/>
      <c r="P294" s="7">
        <f>IF($O294="","",EDATE($O294,設定!$B$5*12))</f>
        <v/>
      </c>
      <c r="Q294" s="7">
        <f>IF($C294="","",設定!$B$4+$C294)</f>
        <v/>
      </c>
      <c r="R294" s="6" t="n"/>
      <c r="S294" s="7">
        <f>IF($R294="","",EDATE($R294,設定!$B$5*12))</f>
        <v/>
      </c>
      <c r="T294" s="7">
        <f>IF($C294="","",EDATE($C294,設定!$B$5*12))</f>
        <v/>
      </c>
      <c r="U294" s="7">
        <f>IF(COUNT($M294,$P294,$S294,$T294)=0,"",MAX(IF($M294="",0,$M294),IF($P294="",0,$P294),IF($S294="",0,$S294),IF($T294="",0,$T294)))</f>
        <v/>
      </c>
      <c r="V294" s="6" t="n"/>
      <c r="W294" s="5" t="n"/>
      <c r="X294" s="7">
        <f>IF(AND($L294="",$K294&lt;&gt;"",設定!$B$10&gt;$K294),$K294+設定!$B$7,"")</f>
        <v/>
      </c>
      <c r="Y294" s="5" t="n"/>
      <c r="Z294" s="5" t="n"/>
      <c r="AA294" s="5" t="n"/>
      <c r="AB294" s="4">
        <f>IF(AH294=5,"完了",IF(AH294=4,"要確認：区分またはルート未設定",IF(AH294=3,IF(AND(設定!$B$10&gt;$K294,$L294=""),"B2票期限超過",IF(AND(設定!$B$10&gt;$N294,$O294=""),"D票期限超過","E票期限超過")),IF(AH294=2,IF(AND(設定!$B$11&gt;=$K294,$L294=""),"B2票期限間近",IF(AND(設定!$B$11&gt;=$N294,$O294=""),"D票期限間近","E票期限間近")),IF(AH294=1,"E票要確認","確認中")))))</f>
        <v/>
      </c>
      <c r="AC294" s="6" t="n"/>
      <c r="AD294" s="5" t="n"/>
      <c r="AE294" s="4">
        <f>IF($L294&lt;&gt;"","受領",IF($K294="","",IF(設定!$B$10&gt;$K294,"超過",IF(設定!$B$11&gt;=$K294,"間近","OK"))))</f>
        <v/>
      </c>
      <c r="AF294" s="4">
        <f>IF($O294&lt;&gt;"","受領",IF($N294="","",IF(設定!$B$10&gt;$N294,"超過",IF(設定!$B$11&gt;=$N294,"間近","OK"))))</f>
        <v/>
      </c>
      <c r="AG294" s="4">
        <f>IF($R294&lt;&gt;"","受領",IF($Q294="","",IF(設定!$B$10&gt;$Q294,"超過",IF(設定!$B$11&gt;=$Q294,"間近","OK"))))</f>
        <v/>
      </c>
      <c r="AH294" s="4">
        <f>IF($B294="",0,IF(($AA294="全票受領済み")+($L294&lt;&gt;"")*($O294&lt;&gt;"")*($R294&lt;&gt;""),5,IF(($D294="")+($I294="不明・要確認"),4,IF((設定!$B$10&gt;$K294)*($L294="")+(設定!$B$10&gt;$N294)*($O294="")+(設定!$B$10&gt;$Q294)*($R294=""),3,IF((設定!$B$11&gt;=$K294)*($L294="")+(設定!$B$11&gt;=$N294)*($O294="")+(設定!$B$11&gt;=$Q294)*($R294=""),2,IF($Q294="",1,0))))))</f>
        <v/>
      </c>
      <c r="AI294" s="8">
        <f>IFERROR(IF($AK294="","",$AK294+設定!$B$9),"")</f>
        <v/>
      </c>
      <c r="AJ294" s="4" t="n"/>
      <c r="AK294" s="7" t="n"/>
      <c r="AL294" s="4" t="n"/>
      <c r="AM294" s="4" t="n"/>
      <c r="AO294" s="8" t="n"/>
      <c r="AS294" s="8" t="n"/>
      <c r="AT294">
        <f>IFERROR(IF($B294="","",IF(COUNTIF($B$6:$B$305,$B294)&gt;1,"管理番号重複",IF(AND($C294="",OR($D294&lt;&gt;"",$L294&lt;&gt;"",$O294&lt;&gt;"",$R294&lt;&gt;"")),"交付日なしでデータあり",IF(OR(AND($L294&lt;&gt;"",$C294&lt;&gt;"",$L294&lt;$C294),AND($O294&lt;&gt;"",$C294&lt;&gt;"",$O294&lt;$C294),AND($R294&lt;&gt;"",$C294&lt;&gt;"",$R294&lt;$C294)),"交付日前の受領日",IF(OR(AND($L294&lt;&gt;"",$L294&gt;設定!$B$10),AND($O294&lt;&gt;"",$O294&gt;設定!$B$10),AND($R294&lt;&gt;"",$R294&gt;設定!$B$10)),"未来の受領日",IF(AND($AK294&lt;&gt;"",$C294&lt;&gt;"",$AK294&lt;$C294),"交付日前の照合日",IF(AND($AK294="",$AI294&lt;&gt;"","確認済み"),"受領前の照合",IF(AND($AI294="確認済み",$AK294=""),"照合済みで照合日なし",IF(AND($AI294="不備あり",$AR294=""),"不備ありで不備内容なし",IF(AND($L294&lt;&gt;"",$O294&lt;&gt;"",$R294&lt;&gt;"",$AT294="未着対応中"),"全票受領で未着対応中",IF($I294="不明・要確認","ルート不明",IF($J294="","保管場所なし",IF($Z294="","担当者なし",""))))))))))))),"")</f>
        <v/>
      </c>
      <c r="AU294" s="8" t="n"/>
    </row>
    <row r="295">
      <c r="A295" s="4">
        <f>IF($B295="","",ROW()-5)</f>
        <v/>
      </c>
      <c r="B295" s="5" t="n"/>
      <c r="C295" s="6" t="n"/>
      <c r="D295" s="5" t="n"/>
      <c r="E295" s="5" t="n"/>
      <c r="F295" s="5" t="n"/>
      <c r="G295" s="5" t="n"/>
      <c r="H295" s="5" t="n"/>
      <c r="I295" s="5" t="n"/>
      <c r="J295" s="5" t="n"/>
      <c r="K295" s="7">
        <f>IF($C295="","",IF($D295="特別管理",設定!$B$3,設定!$B$2)+$C295)</f>
        <v/>
      </c>
      <c r="L295" s="6" t="n"/>
      <c r="M295" s="7">
        <f>IF($L295="","",EDATE($L295,設定!$B$5*12))</f>
        <v/>
      </c>
      <c r="N295" s="7">
        <f>IF($C295="","",IF($D295="特別管理",設定!$B$3,設定!$B$2)+$C295)</f>
        <v/>
      </c>
      <c r="O295" s="6" t="n"/>
      <c r="P295" s="7">
        <f>IF($O295="","",EDATE($O295,設定!$B$5*12))</f>
        <v/>
      </c>
      <c r="Q295" s="7">
        <f>IF($C295="","",設定!$B$4+$C295)</f>
        <v/>
      </c>
      <c r="R295" s="6" t="n"/>
      <c r="S295" s="7">
        <f>IF($R295="","",EDATE($R295,設定!$B$5*12))</f>
        <v/>
      </c>
      <c r="T295" s="7">
        <f>IF($C295="","",EDATE($C295,設定!$B$5*12))</f>
        <v/>
      </c>
      <c r="U295" s="7">
        <f>IF(COUNT($M295,$P295,$S295,$T295)=0,"",MAX(IF($M295="",0,$M295),IF($P295="",0,$P295),IF($S295="",0,$S295),IF($T295="",0,$T295)))</f>
        <v/>
      </c>
      <c r="V295" s="6" t="n"/>
      <c r="W295" s="5" t="n"/>
      <c r="X295" s="7">
        <f>IF(AND($L295="",$K295&lt;&gt;"",設定!$B$10&gt;$K295),$K295+設定!$B$7,"")</f>
        <v/>
      </c>
      <c r="Y295" s="5" t="n"/>
      <c r="Z295" s="5" t="n"/>
      <c r="AA295" s="5" t="n"/>
      <c r="AB295" s="4">
        <f>IF(AH295=5,"完了",IF(AH295=4,"要確認：区分またはルート未設定",IF(AH295=3,IF(AND(設定!$B$10&gt;$K295,$L295=""),"B2票期限超過",IF(AND(設定!$B$10&gt;$N295,$O295=""),"D票期限超過","E票期限超過")),IF(AH295=2,IF(AND(設定!$B$11&gt;=$K295,$L295=""),"B2票期限間近",IF(AND(設定!$B$11&gt;=$N295,$O295=""),"D票期限間近","E票期限間近")),IF(AH295=1,"E票要確認","確認中")))))</f>
        <v/>
      </c>
      <c r="AC295" s="6" t="n"/>
      <c r="AD295" s="5" t="n"/>
      <c r="AE295" s="4">
        <f>IF($L295&lt;&gt;"","受領",IF($K295="","",IF(設定!$B$10&gt;$K295,"超過",IF(設定!$B$11&gt;=$K295,"間近","OK"))))</f>
        <v/>
      </c>
      <c r="AF295" s="4">
        <f>IF($O295&lt;&gt;"","受領",IF($N295="","",IF(設定!$B$10&gt;$N295,"超過",IF(設定!$B$11&gt;=$N295,"間近","OK"))))</f>
        <v/>
      </c>
      <c r="AG295" s="4">
        <f>IF($R295&lt;&gt;"","受領",IF($Q295="","",IF(設定!$B$10&gt;$Q295,"超過",IF(設定!$B$11&gt;=$Q295,"間近","OK"))))</f>
        <v/>
      </c>
      <c r="AH295" s="4">
        <f>IF($B295="",0,IF(($AA295="全票受領済み")+($L295&lt;&gt;"")*($O295&lt;&gt;"")*($R295&lt;&gt;""),5,IF(($D295="")+($I295="不明・要確認"),4,IF((設定!$B$10&gt;$K295)*($L295="")+(設定!$B$10&gt;$N295)*($O295="")+(設定!$B$10&gt;$Q295)*($R295=""),3,IF((設定!$B$11&gt;=$K295)*($L295="")+(設定!$B$11&gt;=$N295)*($O295="")+(設定!$B$11&gt;=$Q295)*($R295=""),2,IF($Q295="",1,0))))))</f>
        <v/>
      </c>
      <c r="AI295" s="8">
        <f>IFERROR(IF($AK295="","",$AK295+設定!$B$9),"")</f>
        <v/>
      </c>
      <c r="AJ295" s="4" t="n"/>
      <c r="AK295" s="7" t="n"/>
      <c r="AL295" s="4" t="n"/>
      <c r="AM295" s="4" t="n"/>
      <c r="AO295" s="8" t="n"/>
      <c r="AS295" s="8" t="n"/>
      <c r="AT295">
        <f>IFERROR(IF($B295="","",IF(COUNTIF($B$6:$B$305,$B295)&gt;1,"管理番号重複",IF(AND($C295="",OR($D295&lt;&gt;"",$L295&lt;&gt;"",$O295&lt;&gt;"",$R295&lt;&gt;"")),"交付日なしでデータあり",IF(OR(AND($L295&lt;&gt;"",$C295&lt;&gt;"",$L295&lt;$C295),AND($O295&lt;&gt;"",$C295&lt;&gt;"",$O295&lt;$C295),AND($R295&lt;&gt;"",$C295&lt;&gt;"",$R295&lt;$C295)),"交付日前の受領日",IF(OR(AND($L295&lt;&gt;"",$L295&gt;設定!$B$10),AND($O295&lt;&gt;"",$O295&gt;設定!$B$10),AND($R295&lt;&gt;"",$R295&gt;設定!$B$10)),"未来の受領日",IF(AND($AK295&lt;&gt;"",$C295&lt;&gt;"",$AK295&lt;$C295),"交付日前の照合日",IF(AND($AK295="",$AI295&lt;&gt;"","確認済み"),"受領前の照合",IF(AND($AI295="確認済み",$AK295=""),"照合済みで照合日なし",IF(AND($AI295="不備あり",$AR295=""),"不備ありで不備内容なし",IF(AND($L295&lt;&gt;"",$O295&lt;&gt;"",$R295&lt;&gt;"",$AT295="未着対応中"),"全票受領で未着対応中",IF($I295="不明・要確認","ルート不明",IF($J295="","保管場所なし",IF($Z295="","担当者なし",""))))))))))))),"")</f>
        <v/>
      </c>
      <c r="AU295" s="8" t="n"/>
    </row>
    <row r="296">
      <c r="A296" s="4">
        <f>IF($B296="","",ROW()-5)</f>
        <v/>
      </c>
      <c r="B296" s="5" t="n"/>
      <c r="C296" s="6" t="n"/>
      <c r="D296" s="5" t="n"/>
      <c r="E296" s="5" t="n"/>
      <c r="F296" s="5" t="n"/>
      <c r="G296" s="5" t="n"/>
      <c r="H296" s="5" t="n"/>
      <c r="I296" s="5" t="n"/>
      <c r="J296" s="5" t="n"/>
      <c r="K296" s="7">
        <f>IF($C296="","",IF($D296="特別管理",設定!$B$3,設定!$B$2)+$C296)</f>
        <v/>
      </c>
      <c r="L296" s="6" t="n"/>
      <c r="M296" s="7">
        <f>IF($L296="","",EDATE($L296,設定!$B$5*12))</f>
        <v/>
      </c>
      <c r="N296" s="7">
        <f>IF($C296="","",IF($D296="特別管理",設定!$B$3,設定!$B$2)+$C296)</f>
        <v/>
      </c>
      <c r="O296" s="6" t="n"/>
      <c r="P296" s="7">
        <f>IF($O296="","",EDATE($O296,設定!$B$5*12))</f>
        <v/>
      </c>
      <c r="Q296" s="7">
        <f>IF($C296="","",設定!$B$4+$C296)</f>
        <v/>
      </c>
      <c r="R296" s="6" t="n"/>
      <c r="S296" s="7">
        <f>IF($R296="","",EDATE($R296,設定!$B$5*12))</f>
        <v/>
      </c>
      <c r="T296" s="7">
        <f>IF($C296="","",EDATE($C296,設定!$B$5*12))</f>
        <v/>
      </c>
      <c r="U296" s="7">
        <f>IF(COUNT($M296,$P296,$S296,$T296)=0,"",MAX(IF($M296="",0,$M296),IF($P296="",0,$P296),IF($S296="",0,$S296),IF($T296="",0,$T296)))</f>
        <v/>
      </c>
      <c r="V296" s="6" t="n"/>
      <c r="W296" s="5" t="n"/>
      <c r="X296" s="7">
        <f>IF(AND($L296="",$K296&lt;&gt;"",設定!$B$10&gt;$K296),$K296+設定!$B$7,"")</f>
        <v/>
      </c>
      <c r="Y296" s="5" t="n"/>
      <c r="Z296" s="5" t="n"/>
      <c r="AA296" s="5" t="n"/>
      <c r="AB296" s="4">
        <f>IF(AH296=5,"完了",IF(AH296=4,"要確認：区分またはルート未設定",IF(AH296=3,IF(AND(設定!$B$10&gt;$K296,$L296=""),"B2票期限超過",IF(AND(設定!$B$10&gt;$N296,$O296=""),"D票期限超過","E票期限超過")),IF(AH296=2,IF(AND(設定!$B$11&gt;=$K296,$L296=""),"B2票期限間近",IF(AND(設定!$B$11&gt;=$N296,$O296=""),"D票期限間近","E票期限間近")),IF(AH296=1,"E票要確認","確認中")))))</f>
        <v/>
      </c>
      <c r="AC296" s="6" t="n"/>
      <c r="AD296" s="5" t="n"/>
      <c r="AE296" s="4">
        <f>IF($L296&lt;&gt;"","受領",IF($K296="","",IF(設定!$B$10&gt;$K296,"超過",IF(設定!$B$11&gt;=$K296,"間近","OK"))))</f>
        <v/>
      </c>
      <c r="AF296" s="4">
        <f>IF($O296&lt;&gt;"","受領",IF($N296="","",IF(設定!$B$10&gt;$N296,"超過",IF(設定!$B$11&gt;=$N296,"間近","OK"))))</f>
        <v/>
      </c>
      <c r="AG296" s="4">
        <f>IF($R296&lt;&gt;"","受領",IF($Q296="","",IF(設定!$B$10&gt;$Q296,"超過",IF(設定!$B$11&gt;=$Q296,"間近","OK"))))</f>
        <v/>
      </c>
      <c r="AH296" s="4">
        <f>IF($B296="",0,IF(($AA296="全票受領済み")+($L296&lt;&gt;"")*($O296&lt;&gt;"")*($R296&lt;&gt;""),5,IF(($D296="")+($I296="不明・要確認"),4,IF((設定!$B$10&gt;$K296)*($L296="")+(設定!$B$10&gt;$N296)*($O296="")+(設定!$B$10&gt;$Q296)*($R296=""),3,IF((設定!$B$11&gt;=$K296)*($L296="")+(設定!$B$11&gt;=$N296)*($O296="")+(設定!$B$11&gt;=$Q296)*($R296=""),2,IF($Q296="",1,0))))))</f>
        <v/>
      </c>
      <c r="AI296" s="8">
        <f>IFERROR(IF($AK296="","",$AK296+設定!$B$9),"")</f>
        <v/>
      </c>
      <c r="AJ296" s="4" t="n"/>
      <c r="AK296" s="7" t="n"/>
      <c r="AL296" s="4" t="n"/>
      <c r="AM296" s="4" t="n"/>
      <c r="AO296" s="8" t="n"/>
      <c r="AS296" s="8" t="n"/>
      <c r="AT296">
        <f>IFERROR(IF($B296="","",IF(COUNTIF($B$6:$B$305,$B296)&gt;1,"管理番号重複",IF(AND($C296="",OR($D296&lt;&gt;"",$L296&lt;&gt;"",$O296&lt;&gt;"",$R296&lt;&gt;"")),"交付日なしでデータあり",IF(OR(AND($L296&lt;&gt;"",$C296&lt;&gt;"",$L296&lt;$C296),AND($O296&lt;&gt;"",$C296&lt;&gt;"",$O296&lt;$C296),AND($R296&lt;&gt;"",$C296&lt;&gt;"",$R296&lt;$C296)),"交付日前の受領日",IF(OR(AND($L296&lt;&gt;"",$L296&gt;設定!$B$10),AND($O296&lt;&gt;"",$O296&gt;設定!$B$10),AND($R296&lt;&gt;"",$R296&gt;設定!$B$10)),"未来の受領日",IF(AND($AK296&lt;&gt;"",$C296&lt;&gt;"",$AK296&lt;$C296),"交付日前の照合日",IF(AND($AK296="",$AI296&lt;&gt;"","確認済み"),"受領前の照合",IF(AND($AI296="確認済み",$AK296=""),"照合済みで照合日なし",IF(AND($AI296="不備あり",$AR296=""),"不備ありで不備内容なし",IF(AND($L296&lt;&gt;"",$O296&lt;&gt;"",$R296&lt;&gt;"",$AT296="未着対応中"),"全票受領で未着対応中",IF($I296="不明・要確認","ルート不明",IF($J296="","保管場所なし",IF($Z296="","担当者なし",""))))))))))))),"")</f>
        <v/>
      </c>
      <c r="AU296" s="8" t="n"/>
    </row>
    <row r="297">
      <c r="A297" s="4">
        <f>IF($B297="","",ROW()-5)</f>
        <v/>
      </c>
      <c r="B297" s="5" t="n"/>
      <c r="C297" s="6" t="n"/>
      <c r="D297" s="5" t="n"/>
      <c r="E297" s="5" t="n"/>
      <c r="F297" s="5" t="n"/>
      <c r="G297" s="5" t="n"/>
      <c r="H297" s="5" t="n"/>
      <c r="I297" s="5" t="n"/>
      <c r="J297" s="5" t="n"/>
      <c r="K297" s="7">
        <f>IF($C297="","",IF($D297="特別管理",設定!$B$3,設定!$B$2)+$C297)</f>
        <v/>
      </c>
      <c r="L297" s="6" t="n"/>
      <c r="M297" s="7">
        <f>IF($L297="","",EDATE($L297,設定!$B$5*12))</f>
        <v/>
      </c>
      <c r="N297" s="7">
        <f>IF($C297="","",IF($D297="特別管理",設定!$B$3,設定!$B$2)+$C297)</f>
        <v/>
      </c>
      <c r="O297" s="6" t="n"/>
      <c r="P297" s="7">
        <f>IF($O297="","",EDATE($O297,設定!$B$5*12))</f>
        <v/>
      </c>
      <c r="Q297" s="7">
        <f>IF($C297="","",設定!$B$4+$C297)</f>
        <v/>
      </c>
      <c r="R297" s="6" t="n"/>
      <c r="S297" s="7">
        <f>IF($R297="","",EDATE($R297,設定!$B$5*12))</f>
        <v/>
      </c>
      <c r="T297" s="7">
        <f>IF($C297="","",EDATE($C297,設定!$B$5*12))</f>
        <v/>
      </c>
      <c r="U297" s="7">
        <f>IF(COUNT($M297,$P297,$S297,$T297)=0,"",MAX(IF($M297="",0,$M297),IF($P297="",0,$P297),IF($S297="",0,$S297),IF($T297="",0,$T297)))</f>
        <v/>
      </c>
      <c r="V297" s="6" t="n"/>
      <c r="W297" s="5" t="n"/>
      <c r="X297" s="7">
        <f>IF(AND($L297="",$K297&lt;&gt;"",設定!$B$10&gt;$K297),$K297+設定!$B$7,"")</f>
        <v/>
      </c>
      <c r="Y297" s="5" t="n"/>
      <c r="Z297" s="5" t="n"/>
      <c r="AA297" s="5" t="n"/>
      <c r="AB297" s="4">
        <f>IF(AH297=5,"完了",IF(AH297=4,"要確認：区分またはルート未設定",IF(AH297=3,IF(AND(設定!$B$10&gt;$K297,$L297=""),"B2票期限超過",IF(AND(設定!$B$10&gt;$N297,$O297=""),"D票期限超過","E票期限超過")),IF(AH297=2,IF(AND(設定!$B$11&gt;=$K297,$L297=""),"B2票期限間近",IF(AND(設定!$B$11&gt;=$N297,$O297=""),"D票期限間近","E票期限間近")),IF(AH297=1,"E票要確認","確認中")))))</f>
        <v/>
      </c>
      <c r="AC297" s="6" t="n"/>
      <c r="AD297" s="5" t="n"/>
      <c r="AE297" s="4">
        <f>IF($L297&lt;&gt;"","受領",IF($K297="","",IF(設定!$B$10&gt;$K297,"超過",IF(設定!$B$11&gt;=$K297,"間近","OK"))))</f>
        <v/>
      </c>
      <c r="AF297" s="4">
        <f>IF($O297&lt;&gt;"","受領",IF($N297="","",IF(設定!$B$10&gt;$N297,"超過",IF(設定!$B$11&gt;=$N297,"間近","OK"))))</f>
        <v/>
      </c>
      <c r="AG297" s="4">
        <f>IF($R297&lt;&gt;"","受領",IF($Q297="","",IF(設定!$B$10&gt;$Q297,"超過",IF(設定!$B$11&gt;=$Q297,"間近","OK"))))</f>
        <v/>
      </c>
      <c r="AH297" s="4">
        <f>IF($B297="",0,IF(($AA297="全票受領済み")+($L297&lt;&gt;"")*($O297&lt;&gt;"")*($R297&lt;&gt;""),5,IF(($D297="")+($I297="不明・要確認"),4,IF((設定!$B$10&gt;$K297)*($L297="")+(設定!$B$10&gt;$N297)*($O297="")+(設定!$B$10&gt;$Q297)*($R297=""),3,IF((設定!$B$11&gt;=$K297)*($L297="")+(設定!$B$11&gt;=$N297)*($O297="")+(設定!$B$11&gt;=$Q297)*($R297=""),2,IF($Q297="",1,0))))))</f>
        <v/>
      </c>
      <c r="AI297" s="8">
        <f>IFERROR(IF($AK297="","",$AK297+設定!$B$9),"")</f>
        <v/>
      </c>
      <c r="AJ297" s="4" t="n"/>
      <c r="AK297" s="7" t="n"/>
      <c r="AL297" s="4" t="n"/>
      <c r="AM297" s="4" t="n"/>
      <c r="AO297" s="8" t="n"/>
      <c r="AS297" s="8" t="n"/>
      <c r="AT297">
        <f>IFERROR(IF($B297="","",IF(COUNTIF($B$6:$B$305,$B297)&gt;1,"管理番号重複",IF(AND($C297="",OR($D297&lt;&gt;"",$L297&lt;&gt;"",$O297&lt;&gt;"",$R297&lt;&gt;"")),"交付日なしでデータあり",IF(OR(AND($L297&lt;&gt;"",$C297&lt;&gt;"",$L297&lt;$C297),AND($O297&lt;&gt;"",$C297&lt;&gt;"",$O297&lt;$C297),AND($R297&lt;&gt;"",$C297&lt;&gt;"",$R297&lt;$C297)),"交付日前の受領日",IF(OR(AND($L297&lt;&gt;"",$L297&gt;設定!$B$10),AND($O297&lt;&gt;"",$O297&gt;設定!$B$10),AND($R297&lt;&gt;"",$R297&gt;設定!$B$10)),"未来の受領日",IF(AND($AK297&lt;&gt;"",$C297&lt;&gt;"",$AK297&lt;$C297),"交付日前の照合日",IF(AND($AK297="",$AI297&lt;&gt;"","確認済み"),"受領前の照合",IF(AND($AI297="確認済み",$AK297=""),"照合済みで照合日なし",IF(AND($AI297="不備あり",$AR297=""),"不備ありで不備内容なし",IF(AND($L297&lt;&gt;"",$O297&lt;&gt;"",$R297&lt;&gt;"",$AT297="未着対応中"),"全票受領で未着対応中",IF($I297="不明・要確認","ルート不明",IF($J297="","保管場所なし",IF($Z297="","担当者なし",""))))))))))))),"")</f>
        <v/>
      </c>
      <c r="AU297" s="8" t="n"/>
    </row>
    <row r="298">
      <c r="A298" s="4">
        <f>IF($B298="","",ROW()-5)</f>
        <v/>
      </c>
      <c r="B298" s="5" t="n"/>
      <c r="C298" s="6" t="n"/>
      <c r="D298" s="5" t="n"/>
      <c r="E298" s="5" t="n"/>
      <c r="F298" s="5" t="n"/>
      <c r="G298" s="5" t="n"/>
      <c r="H298" s="5" t="n"/>
      <c r="I298" s="5" t="n"/>
      <c r="J298" s="5" t="n"/>
      <c r="K298" s="7">
        <f>IF($C298="","",IF($D298="特別管理",設定!$B$3,設定!$B$2)+$C298)</f>
        <v/>
      </c>
      <c r="L298" s="6" t="n"/>
      <c r="M298" s="7">
        <f>IF($L298="","",EDATE($L298,設定!$B$5*12))</f>
        <v/>
      </c>
      <c r="N298" s="7">
        <f>IF($C298="","",IF($D298="特別管理",設定!$B$3,設定!$B$2)+$C298)</f>
        <v/>
      </c>
      <c r="O298" s="6" t="n"/>
      <c r="P298" s="7">
        <f>IF($O298="","",EDATE($O298,設定!$B$5*12))</f>
        <v/>
      </c>
      <c r="Q298" s="7">
        <f>IF($C298="","",設定!$B$4+$C298)</f>
        <v/>
      </c>
      <c r="R298" s="6" t="n"/>
      <c r="S298" s="7">
        <f>IF($R298="","",EDATE($R298,設定!$B$5*12))</f>
        <v/>
      </c>
      <c r="T298" s="7">
        <f>IF($C298="","",EDATE($C298,設定!$B$5*12))</f>
        <v/>
      </c>
      <c r="U298" s="7">
        <f>IF(COUNT($M298,$P298,$S298,$T298)=0,"",MAX(IF($M298="",0,$M298),IF($P298="",0,$P298),IF($S298="",0,$S298),IF($T298="",0,$T298)))</f>
        <v/>
      </c>
      <c r="V298" s="6" t="n"/>
      <c r="W298" s="5" t="n"/>
      <c r="X298" s="7">
        <f>IF(AND($L298="",$K298&lt;&gt;"",設定!$B$10&gt;$K298),$K298+設定!$B$7,"")</f>
        <v/>
      </c>
      <c r="Y298" s="5" t="n"/>
      <c r="Z298" s="5" t="n"/>
      <c r="AA298" s="5" t="n"/>
      <c r="AB298" s="4">
        <f>IF(AH298=5,"完了",IF(AH298=4,"要確認：区分またはルート未設定",IF(AH298=3,IF(AND(設定!$B$10&gt;$K298,$L298=""),"B2票期限超過",IF(AND(設定!$B$10&gt;$N298,$O298=""),"D票期限超過","E票期限超過")),IF(AH298=2,IF(AND(設定!$B$11&gt;=$K298,$L298=""),"B2票期限間近",IF(AND(設定!$B$11&gt;=$N298,$O298=""),"D票期限間近","E票期限間近")),IF(AH298=1,"E票要確認","確認中")))))</f>
        <v/>
      </c>
      <c r="AC298" s="6" t="n"/>
      <c r="AD298" s="5" t="n"/>
      <c r="AE298" s="4">
        <f>IF($L298&lt;&gt;"","受領",IF($K298="","",IF(設定!$B$10&gt;$K298,"超過",IF(設定!$B$11&gt;=$K298,"間近","OK"))))</f>
        <v/>
      </c>
      <c r="AF298" s="4">
        <f>IF($O298&lt;&gt;"","受領",IF($N298="","",IF(設定!$B$10&gt;$N298,"超過",IF(設定!$B$11&gt;=$N298,"間近","OK"))))</f>
        <v/>
      </c>
      <c r="AG298" s="4">
        <f>IF($R298&lt;&gt;"","受領",IF($Q298="","",IF(設定!$B$10&gt;$Q298,"超過",IF(設定!$B$11&gt;=$Q298,"間近","OK"))))</f>
        <v/>
      </c>
      <c r="AH298" s="4">
        <f>IF($B298="",0,IF(($AA298="全票受領済み")+($L298&lt;&gt;"")*($O298&lt;&gt;"")*($R298&lt;&gt;""),5,IF(($D298="")+($I298="不明・要確認"),4,IF((設定!$B$10&gt;$K298)*($L298="")+(設定!$B$10&gt;$N298)*($O298="")+(設定!$B$10&gt;$Q298)*($R298=""),3,IF((設定!$B$11&gt;=$K298)*($L298="")+(設定!$B$11&gt;=$N298)*($O298="")+(設定!$B$11&gt;=$Q298)*($R298=""),2,IF($Q298="",1,0))))))</f>
        <v/>
      </c>
      <c r="AI298" s="8">
        <f>IFERROR(IF($AK298="","",$AK298+設定!$B$9),"")</f>
        <v/>
      </c>
      <c r="AJ298" s="4" t="n"/>
      <c r="AK298" s="7" t="n"/>
      <c r="AL298" s="4" t="n"/>
      <c r="AM298" s="4" t="n"/>
      <c r="AO298" s="8" t="n"/>
      <c r="AS298" s="8" t="n"/>
      <c r="AT298">
        <f>IFERROR(IF($B298="","",IF(COUNTIF($B$6:$B$305,$B298)&gt;1,"管理番号重複",IF(AND($C298="",OR($D298&lt;&gt;"",$L298&lt;&gt;"",$O298&lt;&gt;"",$R298&lt;&gt;"")),"交付日なしでデータあり",IF(OR(AND($L298&lt;&gt;"",$C298&lt;&gt;"",$L298&lt;$C298),AND($O298&lt;&gt;"",$C298&lt;&gt;"",$O298&lt;$C298),AND($R298&lt;&gt;"",$C298&lt;&gt;"",$R298&lt;$C298)),"交付日前の受領日",IF(OR(AND($L298&lt;&gt;"",$L298&gt;設定!$B$10),AND($O298&lt;&gt;"",$O298&gt;設定!$B$10),AND($R298&lt;&gt;"",$R298&gt;設定!$B$10)),"未来の受領日",IF(AND($AK298&lt;&gt;"",$C298&lt;&gt;"",$AK298&lt;$C298),"交付日前の照合日",IF(AND($AK298="",$AI298&lt;&gt;"","確認済み"),"受領前の照合",IF(AND($AI298="確認済み",$AK298=""),"照合済みで照合日なし",IF(AND($AI298="不備あり",$AR298=""),"不備ありで不備内容なし",IF(AND($L298&lt;&gt;"",$O298&lt;&gt;"",$R298&lt;&gt;"",$AT298="未着対応中"),"全票受領で未着対応中",IF($I298="不明・要確認","ルート不明",IF($J298="","保管場所なし",IF($Z298="","担当者なし",""))))))))))))),"")</f>
        <v/>
      </c>
      <c r="AU298" s="8" t="n"/>
    </row>
    <row r="299">
      <c r="A299" s="4">
        <f>IF($B299="","",ROW()-5)</f>
        <v/>
      </c>
      <c r="B299" s="5" t="n"/>
      <c r="C299" s="6" t="n"/>
      <c r="D299" s="5" t="n"/>
      <c r="E299" s="5" t="n"/>
      <c r="F299" s="5" t="n"/>
      <c r="G299" s="5" t="n"/>
      <c r="H299" s="5" t="n"/>
      <c r="I299" s="5" t="n"/>
      <c r="J299" s="5" t="n"/>
      <c r="K299" s="7">
        <f>IF($C299="","",IF($D299="特別管理",設定!$B$3,設定!$B$2)+$C299)</f>
        <v/>
      </c>
      <c r="L299" s="6" t="n"/>
      <c r="M299" s="7">
        <f>IF($L299="","",EDATE($L299,設定!$B$5*12))</f>
        <v/>
      </c>
      <c r="N299" s="7">
        <f>IF($C299="","",IF($D299="特別管理",設定!$B$3,設定!$B$2)+$C299)</f>
        <v/>
      </c>
      <c r="O299" s="6" t="n"/>
      <c r="P299" s="7">
        <f>IF($O299="","",EDATE($O299,設定!$B$5*12))</f>
        <v/>
      </c>
      <c r="Q299" s="7">
        <f>IF($C299="","",設定!$B$4+$C299)</f>
        <v/>
      </c>
      <c r="R299" s="6" t="n"/>
      <c r="S299" s="7">
        <f>IF($R299="","",EDATE($R299,設定!$B$5*12))</f>
        <v/>
      </c>
      <c r="T299" s="7">
        <f>IF($C299="","",EDATE($C299,設定!$B$5*12))</f>
        <v/>
      </c>
      <c r="U299" s="7">
        <f>IF(COUNT($M299,$P299,$S299,$T299)=0,"",MAX(IF($M299="",0,$M299),IF($P299="",0,$P299),IF($S299="",0,$S299),IF($T299="",0,$T299)))</f>
        <v/>
      </c>
      <c r="V299" s="6" t="n"/>
      <c r="W299" s="5" t="n"/>
      <c r="X299" s="7">
        <f>IF(AND($L299="",$K299&lt;&gt;"",設定!$B$10&gt;$K299),$K299+設定!$B$7,"")</f>
        <v/>
      </c>
      <c r="Y299" s="5" t="n"/>
      <c r="Z299" s="5" t="n"/>
      <c r="AA299" s="5" t="n"/>
      <c r="AB299" s="4">
        <f>IF(AH299=5,"完了",IF(AH299=4,"要確認：区分またはルート未設定",IF(AH299=3,IF(AND(設定!$B$10&gt;$K299,$L299=""),"B2票期限超過",IF(AND(設定!$B$10&gt;$N299,$O299=""),"D票期限超過","E票期限超過")),IF(AH299=2,IF(AND(設定!$B$11&gt;=$K299,$L299=""),"B2票期限間近",IF(AND(設定!$B$11&gt;=$N299,$O299=""),"D票期限間近","E票期限間近")),IF(AH299=1,"E票要確認","確認中")))))</f>
        <v/>
      </c>
      <c r="AC299" s="6" t="n"/>
      <c r="AD299" s="5" t="n"/>
      <c r="AE299" s="4">
        <f>IF($L299&lt;&gt;"","受領",IF($K299="","",IF(設定!$B$10&gt;$K299,"超過",IF(設定!$B$11&gt;=$K299,"間近","OK"))))</f>
        <v/>
      </c>
      <c r="AF299" s="4">
        <f>IF($O299&lt;&gt;"","受領",IF($N299="","",IF(設定!$B$10&gt;$N299,"超過",IF(設定!$B$11&gt;=$N299,"間近","OK"))))</f>
        <v/>
      </c>
      <c r="AG299" s="4">
        <f>IF($R299&lt;&gt;"","受領",IF($Q299="","",IF(設定!$B$10&gt;$Q299,"超過",IF(設定!$B$11&gt;=$Q299,"間近","OK"))))</f>
        <v/>
      </c>
      <c r="AH299" s="4">
        <f>IF($B299="",0,IF(($AA299="全票受領済み")+($L299&lt;&gt;"")*($O299&lt;&gt;"")*($R299&lt;&gt;""),5,IF(($D299="")+($I299="不明・要確認"),4,IF((設定!$B$10&gt;$K299)*($L299="")+(設定!$B$10&gt;$N299)*($O299="")+(設定!$B$10&gt;$Q299)*($R299=""),3,IF((設定!$B$11&gt;=$K299)*($L299="")+(設定!$B$11&gt;=$N299)*($O299="")+(設定!$B$11&gt;=$Q299)*($R299=""),2,IF($Q299="",1,0))))))</f>
        <v/>
      </c>
      <c r="AI299" s="8">
        <f>IFERROR(IF($AK299="","",$AK299+設定!$B$9),"")</f>
        <v/>
      </c>
      <c r="AJ299" s="4" t="n"/>
      <c r="AK299" s="7" t="n"/>
      <c r="AL299" s="4" t="n"/>
      <c r="AM299" s="4" t="n"/>
      <c r="AO299" s="8" t="n"/>
      <c r="AS299" s="8" t="n"/>
      <c r="AT299">
        <f>IFERROR(IF($B299="","",IF(COUNTIF($B$6:$B$305,$B299)&gt;1,"管理番号重複",IF(AND($C299="",OR($D299&lt;&gt;"",$L299&lt;&gt;"",$O299&lt;&gt;"",$R299&lt;&gt;"")),"交付日なしでデータあり",IF(OR(AND($L299&lt;&gt;"",$C299&lt;&gt;"",$L299&lt;$C299),AND($O299&lt;&gt;"",$C299&lt;&gt;"",$O299&lt;$C299),AND($R299&lt;&gt;"",$C299&lt;&gt;"",$R299&lt;$C299)),"交付日前の受領日",IF(OR(AND($L299&lt;&gt;"",$L299&gt;設定!$B$10),AND($O299&lt;&gt;"",$O299&gt;設定!$B$10),AND($R299&lt;&gt;"",$R299&gt;設定!$B$10)),"未来の受領日",IF(AND($AK299&lt;&gt;"",$C299&lt;&gt;"",$AK299&lt;$C299),"交付日前の照合日",IF(AND($AK299="",$AI299&lt;&gt;"","確認済み"),"受領前の照合",IF(AND($AI299="確認済み",$AK299=""),"照合済みで照合日なし",IF(AND($AI299="不備あり",$AR299=""),"不備ありで不備内容なし",IF(AND($L299&lt;&gt;"",$O299&lt;&gt;"",$R299&lt;&gt;"",$AT299="未着対応中"),"全票受領で未着対応中",IF($I299="不明・要確認","ルート不明",IF($J299="","保管場所なし",IF($Z299="","担当者なし",""))))))))))))),"")</f>
        <v/>
      </c>
      <c r="AU299" s="8" t="n"/>
    </row>
    <row r="300">
      <c r="A300" s="4">
        <f>IF($B300="","",ROW()-5)</f>
        <v/>
      </c>
      <c r="B300" s="5" t="n"/>
      <c r="C300" s="6" t="n"/>
      <c r="D300" s="5" t="n"/>
      <c r="E300" s="5" t="n"/>
      <c r="F300" s="5" t="n"/>
      <c r="G300" s="5" t="n"/>
      <c r="H300" s="5" t="n"/>
      <c r="I300" s="5" t="n"/>
      <c r="J300" s="5" t="n"/>
      <c r="K300" s="7">
        <f>IF($C300="","",IF($D300="特別管理",設定!$B$3,設定!$B$2)+$C300)</f>
        <v/>
      </c>
      <c r="L300" s="6" t="n"/>
      <c r="M300" s="7">
        <f>IF($L300="","",EDATE($L300,設定!$B$5*12))</f>
        <v/>
      </c>
      <c r="N300" s="7">
        <f>IF($C300="","",IF($D300="特別管理",設定!$B$3,設定!$B$2)+$C300)</f>
        <v/>
      </c>
      <c r="O300" s="6" t="n"/>
      <c r="P300" s="7">
        <f>IF($O300="","",EDATE($O300,設定!$B$5*12))</f>
        <v/>
      </c>
      <c r="Q300" s="7">
        <f>IF($C300="","",設定!$B$4+$C300)</f>
        <v/>
      </c>
      <c r="R300" s="6" t="n"/>
      <c r="S300" s="7">
        <f>IF($R300="","",EDATE($R300,設定!$B$5*12))</f>
        <v/>
      </c>
      <c r="T300" s="7">
        <f>IF($C300="","",EDATE($C300,設定!$B$5*12))</f>
        <v/>
      </c>
      <c r="U300" s="7">
        <f>IF(COUNT($M300,$P300,$S300,$T300)=0,"",MAX(IF($M300="",0,$M300),IF($P300="",0,$P300),IF($S300="",0,$S300),IF($T300="",0,$T300)))</f>
        <v/>
      </c>
      <c r="V300" s="6" t="n"/>
      <c r="W300" s="5" t="n"/>
      <c r="X300" s="7">
        <f>IF(AND($L300="",$K300&lt;&gt;"",設定!$B$10&gt;$K300),$K300+設定!$B$7,"")</f>
        <v/>
      </c>
      <c r="Y300" s="5" t="n"/>
      <c r="Z300" s="5" t="n"/>
      <c r="AA300" s="5" t="n"/>
      <c r="AB300" s="4">
        <f>IF(AH300=5,"完了",IF(AH300=4,"要確認：区分またはルート未設定",IF(AH300=3,IF(AND(設定!$B$10&gt;$K300,$L300=""),"B2票期限超過",IF(AND(設定!$B$10&gt;$N300,$O300=""),"D票期限超過","E票期限超過")),IF(AH300=2,IF(AND(設定!$B$11&gt;=$K300,$L300=""),"B2票期限間近",IF(AND(設定!$B$11&gt;=$N300,$O300=""),"D票期限間近","E票期限間近")),IF(AH300=1,"E票要確認","確認中")))))</f>
        <v/>
      </c>
      <c r="AC300" s="6" t="n"/>
      <c r="AD300" s="5" t="n"/>
      <c r="AE300" s="4">
        <f>IF($L300&lt;&gt;"","受領",IF($K300="","",IF(設定!$B$10&gt;$K300,"超過",IF(設定!$B$11&gt;=$K300,"間近","OK"))))</f>
        <v/>
      </c>
      <c r="AF300" s="4">
        <f>IF($O300&lt;&gt;"","受領",IF($N300="","",IF(設定!$B$10&gt;$N300,"超過",IF(設定!$B$11&gt;=$N300,"間近","OK"))))</f>
        <v/>
      </c>
      <c r="AG300" s="4">
        <f>IF($R300&lt;&gt;"","受領",IF($Q300="","",IF(設定!$B$10&gt;$Q300,"超過",IF(設定!$B$11&gt;=$Q300,"間近","OK"))))</f>
        <v/>
      </c>
      <c r="AH300" s="4">
        <f>IF($B300="",0,IF(($AA300="全票受領済み")+($L300&lt;&gt;"")*($O300&lt;&gt;"")*($R300&lt;&gt;""),5,IF(($D300="")+($I300="不明・要確認"),4,IF((設定!$B$10&gt;$K300)*($L300="")+(設定!$B$10&gt;$N300)*($O300="")+(設定!$B$10&gt;$Q300)*($R300=""),3,IF((設定!$B$11&gt;=$K300)*($L300="")+(設定!$B$11&gt;=$N300)*($O300="")+(設定!$B$11&gt;=$Q300)*($R300=""),2,IF($Q300="",1,0))))))</f>
        <v/>
      </c>
      <c r="AI300" s="8">
        <f>IFERROR(IF($AK300="","",$AK300+設定!$B$9),"")</f>
        <v/>
      </c>
      <c r="AJ300" s="4" t="n"/>
      <c r="AK300" s="7" t="n"/>
      <c r="AL300" s="4" t="n"/>
      <c r="AM300" s="4" t="n"/>
      <c r="AO300" s="8" t="n"/>
      <c r="AS300" s="8" t="n"/>
      <c r="AT300">
        <f>IFERROR(IF($B300="","",IF(COUNTIF($B$6:$B$305,$B300)&gt;1,"管理番号重複",IF(AND($C300="",OR($D300&lt;&gt;"",$L300&lt;&gt;"",$O300&lt;&gt;"",$R300&lt;&gt;"")),"交付日なしでデータあり",IF(OR(AND($L300&lt;&gt;"",$C300&lt;&gt;"",$L300&lt;$C300),AND($O300&lt;&gt;"",$C300&lt;&gt;"",$O300&lt;$C300),AND($R300&lt;&gt;"",$C300&lt;&gt;"",$R300&lt;$C300)),"交付日前の受領日",IF(OR(AND($L300&lt;&gt;"",$L300&gt;設定!$B$10),AND($O300&lt;&gt;"",$O300&gt;設定!$B$10),AND($R300&lt;&gt;"",$R300&gt;設定!$B$10)),"未来の受領日",IF(AND($AK300&lt;&gt;"",$C300&lt;&gt;"",$AK300&lt;$C300),"交付日前の照合日",IF(AND($AK300="",$AI300&lt;&gt;"","確認済み"),"受領前の照合",IF(AND($AI300="確認済み",$AK300=""),"照合済みで照合日なし",IF(AND($AI300="不備あり",$AR300=""),"不備ありで不備内容なし",IF(AND($L300&lt;&gt;"",$O300&lt;&gt;"",$R300&lt;&gt;"",$AT300="未着対応中"),"全票受領で未着対応中",IF($I300="不明・要確認","ルート不明",IF($J300="","保管場所なし",IF($Z300="","担当者なし",""))))))))))))),"")</f>
        <v/>
      </c>
      <c r="AU300" s="8" t="n"/>
    </row>
    <row r="301">
      <c r="A301" s="4">
        <f>IF($B301="","",ROW()-5)</f>
        <v/>
      </c>
      <c r="B301" s="5" t="n"/>
      <c r="C301" s="6" t="n"/>
      <c r="D301" s="5" t="n"/>
      <c r="E301" s="5" t="n"/>
      <c r="F301" s="5" t="n"/>
      <c r="G301" s="5" t="n"/>
      <c r="H301" s="5" t="n"/>
      <c r="I301" s="5" t="n"/>
      <c r="J301" s="5" t="n"/>
      <c r="K301" s="7">
        <f>IF($C301="","",IF($D301="特別管理",設定!$B$3,設定!$B$2)+$C301)</f>
        <v/>
      </c>
      <c r="L301" s="6" t="n"/>
      <c r="M301" s="7">
        <f>IF($L301="","",EDATE($L301,設定!$B$5*12))</f>
        <v/>
      </c>
      <c r="N301" s="7">
        <f>IF($C301="","",IF($D301="特別管理",設定!$B$3,設定!$B$2)+$C301)</f>
        <v/>
      </c>
      <c r="O301" s="6" t="n"/>
      <c r="P301" s="7">
        <f>IF($O301="","",EDATE($O301,設定!$B$5*12))</f>
        <v/>
      </c>
      <c r="Q301" s="7">
        <f>IF($C301="","",設定!$B$4+$C301)</f>
        <v/>
      </c>
      <c r="R301" s="6" t="n"/>
      <c r="S301" s="7">
        <f>IF($R301="","",EDATE($R301,設定!$B$5*12))</f>
        <v/>
      </c>
      <c r="T301" s="7">
        <f>IF($C301="","",EDATE($C301,設定!$B$5*12))</f>
        <v/>
      </c>
      <c r="U301" s="7">
        <f>IF(COUNT($M301,$P301,$S301,$T301)=0,"",MAX(IF($M301="",0,$M301),IF($P301="",0,$P301),IF($S301="",0,$S301),IF($T301="",0,$T301)))</f>
        <v/>
      </c>
      <c r="V301" s="6" t="n"/>
      <c r="W301" s="5" t="n"/>
      <c r="X301" s="7">
        <f>IF(AND($L301="",$K301&lt;&gt;"",設定!$B$10&gt;$K301),$K301+設定!$B$7,"")</f>
        <v/>
      </c>
      <c r="Y301" s="5" t="n"/>
      <c r="Z301" s="5" t="n"/>
      <c r="AA301" s="5" t="n"/>
      <c r="AB301" s="4">
        <f>IF(AH301=5,"完了",IF(AH301=4,"要確認：区分またはルート未設定",IF(AH301=3,IF(AND(設定!$B$10&gt;$K301,$L301=""),"B2票期限超過",IF(AND(設定!$B$10&gt;$N301,$O301=""),"D票期限超過","E票期限超過")),IF(AH301=2,IF(AND(設定!$B$11&gt;=$K301,$L301=""),"B2票期限間近",IF(AND(設定!$B$11&gt;=$N301,$O301=""),"D票期限間近","E票期限間近")),IF(AH301=1,"E票要確認","確認中")))))</f>
        <v/>
      </c>
      <c r="AC301" s="6" t="n"/>
      <c r="AD301" s="5" t="n"/>
      <c r="AE301" s="4">
        <f>IF($L301&lt;&gt;"","受領",IF($K301="","",IF(設定!$B$10&gt;$K301,"超過",IF(設定!$B$11&gt;=$K301,"間近","OK"))))</f>
        <v/>
      </c>
      <c r="AF301" s="4">
        <f>IF($O301&lt;&gt;"","受領",IF($N301="","",IF(設定!$B$10&gt;$N301,"超過",IF(設定!$B$11&gt;=$N301,"間近","OK"))))</f>
        <v/>
      </c>
      <c r="AG301" s="4">
        <f>IF($R301&lt;&gt;"","受領",IF($Q301="","",IF(設定!$B$10&gt;$Q301,"超過",IF(設定!$B$11&gt;=$Q301,"間近","OK"))))</f>
        <v/>
      </c>
      <c r="AH301" s="4">
        <f>IF($B301="",0,IF(($AA301="全票受領済み")+($L301&lt;&gt;"")*($O301&lt;&gt;"")*($R301&lt;&gt;""),5,IF(($D301="")+($I301="不明・要確認"),4,IF((設定!$B$10&gt;$K301)*($L301="")+(設定!$B$10&gt;$N301)*($O301="")+(設定!$B$10&gt;$Q301)*($R301=""),3,IF((設定!$B$11&gt;=$K301)*($L301="")+(設定!$B$11&gt;=$N301)*($O301="")+(設定!$B$11&gt;=$Q301)*($R301=""),2,IF($Q301="",1,0))))))</f>
        <v/>
      </c>
      <c r="AI301" s="8">
        <f>IFERROR(IF($AK301="","",$AK301+設定!$B$9),"")</f>
        <v/>
      </c>
      <c r="AJ301" s="4" t="n"/>
      <c r="AK301" s="7" t="n"/>
      <c r="AL301" s="4" t="n"/>
      <c r="AM301" s="4" t="n"/>
      <c r="AO301" s="8" t="n"/>
      <c r="AS301" s="8" t="n"/>
      <c r="AT301">
        <f>IFERROR(IF($B301="","",IF(COUNTIF($B$6:$B$305,$B301)&gt;1,"管理番号重複",IF(AND($C301="",OR($D301&lt;&gt;"",$L301&lt;&gt;"",$O301&lt;&gt;"",$R301&lt;&gt;"")),"交付日なしでデータあり",IF(OR(AND($L301&lt;&gt;"",$C301&lt;&gt;"",$L301&lt;$C301),AND($O301&lt;&gt;"",$C301&lt;&gt;"",$O301&lt;$C301),AND($R301&lt;&gt;"",$C301&lt;&gt;"",$R301&lt;$C301)),"交付日前の受領日",IF(OR(AND($L301&lt;&gt;"",$L301&gt;設定!$B$10),AND($O301&lt;&gt;"",$O301&gt;設定!$B$10),AND($R301&lt;&gt;"",$R301&gt;設定!$B$10)),"未来の受領日",IF(AND($AK301&lt;&gt;"",$C301&lt;&gt;"",$AK301&lt;$C301),"交付日前の照合日",IF(AND($AK301="",$AI301&lt;&gt;"","確認済み"),"受領前の照合",IF(AND($AI301="確認済み",$AK301=""),"照合済みで照合日なし",IF(AND($AI301="不備あり",$AR301=""),"不備ありで不備内容なし",IF(AND($L301&lt;&gt;"",$O301&lt;&gt;"",$R301&lt;&gt;"",$AT301="未着対応中"),"全票受領で未着対応中",IF($I301="不明・要確認","ルート不明",IF($J301="","保管場所なし",IF($Z301="","担当者なし",""))))))))))))),"")</f>
        <v/>
      </c>
      <c r="AU301" s="8" t="n"/>
    </row>
    <row r="302">
      <c r="A302" s="4">
        <f>IF($B302="","",ROW()-5)</f>
        <v/>
      </c>
      <c r="B302" s="5" t="n"/>
      <c r="C302" s="6" t="n"/>
      <c r="D302" s="5" t="n"/>
      <c r="E302" s="5" t="n"/>
      <c r="F302" s="5" t="n"/>
      <c r="G302" s="5" t="n"/>
      <c r="H302" s="5" t="n"/>
      <c r="I302" s="5" t="n"/>
      <c r="J302" s="5" t="n"/>
      <c r="K302" s="7">
        <f>IF($C302="","",IF($D302="特別管理",設定!$B$3,設定!$B$2)+$C302)</f>
        <v/>
      </c>
      <c r="L302" s="6" t="n"/>
      <c r="M302" s="7">
        <f>IF($L302="","",EDATE($L302,設定!$B$5*12))</f>
        <v/>
      </c>
      <c r="N302" s="7">
        <f>IF($C302="","",IF($D302="特別管理",設定!$B$3,設定!$B$2)+$C302)</f>
        <v/>
      </c>
      <c r="O302" s="6" t="n"/>
      <c r="P302" s="7">
        <f>IF($O302="","",EDATE($O302,設定!$B$5*12))</f>
        <v/>
      </c>
      <c r="Q302" s="7">
        <f>IF($C302="","",設定!$B$4+$C302)</f>
        <v/>
      </c>
      <c r="R302" s="6" t="n"/>
      <c r="S302" s="7">
        <f>IF($R302="","",EDATE($R302,設定!$B$5*12))</f>
        <v/>
      </c>
      <c r="T302" s="7">
        <f>IF($C302="","",EDATE($C302,設定!$B$5*12))</f>
        <v/>
      </c>
      <c r="U302" s="7">
        <f>IF(COUNT($M302,$P302,$S302,$T302)=0,"",MAX(IF($M302="",0,$M302),IF($P302="",0,$P302),IF($S302="",0,$S302),IF($T302="",0,$T302)))</f>
        <v/>
      </c>
      <c r="V302" s="6" t="n"/>
      <c r="W302" s="5" t="n"/>
      <c r="X302" s="7">
        <f>IF(AND($L302="",$K302&lt;&gt;"",設定!$B$10&gt;$K302),$K302+設定!$B$7,"")</f>
        <v/>
      </c>
      <c r="Y302" s="5" t="n"/>
      <c r="Z302" s="5" t="n"/>
      <c r="AA302" s="5" t="n"/>
      <c r="AB302" s="4">
        <f>IF(AH302=5,"完了",IF(AH302=4,"要確認：区分またはルート未設定",IF(AH302=3,IF(AND(設定!$B$10&gt;$K302,$L302=""),"B2票期限超過",IF(AND(設定!$B$10&gt;$N302,$O302=""),"D票期限超過","E票期限超過")),IF(AH302=2,IF(AND(設定!$B$11&gt;=$K302,$L302=""),"B2票期限間近",IF(AND(設定!$B$11&gt;=$N302,$O302=""),"D票期限間近","E票期限間近")),IF(AH302=1,"E票要確認","確認中")))))</f>
        <v/>
      </c>
      <c r="AC302" s="6" t="n"/>
      <c r="AD302" s="5" t="n"/>
      <c r="AE302" s="4">
        <f>IF($L302&lt;&gt;"","受領",IF($K302="","",IF(設定!$B$10&gt;$K302,"超過",IF(設定!$B$11&gt;=$K302,"間近","OK"))))</f>
        <v/>
      </c>
      <c r="AF302" s="4">
        <f>IF($O302&lt;&gt;"","受領",IF($N302="","",IF(設定!$B$10&gt;$N302,"超過",IF(設定!$B$11&gt;=$N302,"間近","OK"))))</f>
        <v/>
      </c>
      <c r="AG302" s="4">
        <f>IF($R302&lt;&gt;"","受領",IF($Q302="","",IF(設定!$B$10&gt;$Q302,"超過",IF(設定!$B$11&gt;=$Q302,"間近","OK"))))</f>
        <v/>
      </c>
      <c r="AH302" s="4">
        <f>IF($B302="",0,IF(($AA302="全票受領済み")+($L302&lt;&gt;"")*($O302&lt;&gt;"")*($R302&lt;&gt;""),5,IF(($D302="")+($I302="不明・要確認"),4,IF((設定!$B$10&gt;$K302)*($L302="")+(設定!$B$10&gt;$N302)*($O302="")+(設定!$B$10&gt;$Q302)*($R302=""),3,IF((設定!$B$11&gt;=$K302)*($L302="")+(設定!$B$11&gt;=$N302)*($O302="")+(設定!$B$11&gt;=$Q302)*($R302=""),2,IF($Q302="",1,0))))))</f>
        <v/>
      </c>
      <c r="AI302" s="8">
        <f>IFERROR(IF($AK302="","",$AK302+設定!$B$9),"")</f>
        <v/>
      </c>
      <c r="AJ302" s="4" t="n"/>
      <c r="AK302" s="7" t="n"/>
      <c r="AL302" s="4" t="n"/>
      <c r="AM302" s="4" t="n"/>
      <c r="AO302" s="8" t="n"/>
      <c r="AS302" s="8" t="n"/>
      <c r="AT302">
        <f>IFERROR(IF($B302="","",IF(COUNTIF($B$6:$B$305,$B302)&gt;1,"管理番号重複",IF(AND($C302="",OR($D302&lt;&gt;"",$L302&lt;&gt;"",$O302&lt;&gt;"",$R302&lt;&gt;"")),"交付日なしでデータあり",IF(OR(AND($L302&lt;&gt;"",$C302&lt;&gt;"",$L302&lt;$C302),AND($O302&lt;&gt;"",$C302&lt;&gt;"",$O302&lt;$C302),AND($R302&lt;&gt;"",$C302&lt;&gt;"",$R302&lt;$C302)),"交付日前の受領日",IF(OR(AND($L302&lt;&gt;"",$L302&gt;設定!$B$10),AND($O302&lt;&gt;"",$O302&gt;設定!$B$10),AND($R302&lt;&gt;"",$R302&gt;設定!$B$10)),"未来の受領日",IF(AND($AK302&lt;&gt;"",$C302&lt;&gt;"",$AK302&lt;$C302),"交付日前の照合日",IF(AND($AK302="",$AI302&lt;&gt;"","確認済み"),"受領前の照合",IF(AND($AI302="確認済み",$AK302=""),"照合済みで照合日なし",IF(AND($AI302="不備あり",$AR302=""),"不備ありで不備内容なし",IF(AND($L302&lt;&gt;"",$O302&lt;&gt;"",$R302&lt;&gt;"",$AT302="未着対応中"),"全票受領で未着対応中",IF($I302="不明・要確認","ルート不明",IF($J302="","保管場所なし",IF($Z302="","担当者なし",""))))))))))))),"")</f>
        <v/>
      </c>
      <c r="AU302" s="8" t="n"/>
    </row>
    <row r="303">
      <c r="A303" s="4">
        <f>IF($B303="","",ROW()-5)</f>
        <v/>
      </c>
      <c r="B303" s="5" t="n"/>
      <c r="C303" s="6" t="n"/>
      <c r="D303" s="5" t="n"/>
      <c r="E303" s="5" t="n"/>
      <c r="F303" s="5" t="n"/>
      <c r="G303" s="5" t="n"/>
      <c r="H303" s="5" t="n"/>
      <c r="I303" s="5" t="n"/>
      <c r="J303" s="5" t="n"/>
      <c r="K303" s="7">
        <f>IF($C303="","",IF($D303="特別管理",設定!$B$3,設定!$B$2)+$C303)</f>
        <v/>
      </c>
      <c r="L303" s="6" t="n"/>
      <c r="M303" s="7">
        <f>IF($L303="","",EDATE($L303,設定!$B$5*12))</f>
        <v/>
      </c>
      <c r="N303" s="7">
        <f>IF($C303="","",IF($D303="特別管理",設定!$B$3,設定!$B$2)+$C303)</f>
        <v/>
      </c>
      <c r="O303" s="6" t="n"/>
      <c r="P303" s="7">
        <f>IF($O303="","",EDATE($O303,設定!$B$5*12))</f>
        <v/>
      </c>
      <c r="Q303" s="7">
        <f>IF($C303="","",設定!$B$4+$C303)</f>
        <v/>
      </c>
      <c r="R303" s="6" t="n"/>
      <c r="S303" s="7">
        <f>IF($R303="","",EDATE($R303,設定!$B$5*12))</f>
        <v/>
      </c>
      <c r="T303" s="7">
        <f>IF($C303="","",EDATE($C303,設定!$B$5*12))</f>
        <v/>
      </c>
      <c r="U303" s="7">
        <f>IF(COUNT($M303,$P303,$S303,$T303)=0,"",MAX(IF($M303="",0,$M303),IF($P303="",0,$P303),IF($S303="",0,$S303),IF($T303="",0,$T303)))</f>
        <v/>
      </c>
      <c r="V303" s="6" t="n"/>
      <c r="W303" s="5" t="n"/>
      <c r="X303" s="7">
        <f>IF(AND($L303="",$K303&lt;&gt;"",設定!$B$10&gt;$K303),$K303+設定!$B$7,"")</f>
        <v/>
      </c>
      <c r="Y303" s="5" t="n"/>
      <c r="Z303" s="5" t="n"/>
      <c r="AA303" s="5" t="n"/>
      <c r="AB303" s="4">
        <f>IF(AH303=5,"完了",IF(AH303=4,"要確認：区分またはルート未設定",IF(AH303=3,IF(AND(設定!$B$10&gt;$K303,$L303=""),"B2票期限超過",IF(AND(設定!$B$10&gt;$N303,$O303=""),"D票期限超過","E票期限超過")),IF(AH303=2,IF(AND(設定!$B$11&gt;=$K303,$L303=""),"B2票期限間近",IF(AND(設定!$B$11&gt;=$N303,$O303=""),"D票期限間近","E票期限間近")),IF(AH303=1,"E票要確認","確認中")))))</f>
        <v/>
      </c>
      <c r="AC303" s="6" t="n"/>
      <c r="AD303" s="5" t="n"/>
      <c r="AE303" s="4">
        <f>IF($L303&lt;&gt;"","受領",IF($K303="","",IF(設定!$B$10&gt;$K303,"超過",IF(設定!$B$11&gt;=$K303,"間近","OK"))))</f>
        <v/>
      </c>
      <c r="AF303" s="4">
        <f>IF($O303&lt;&gt;"","受領",IF($N303="","",IF(設定!$B$10&gt;$N303,"超過",IF(設定!$B$11&gt;=$N303,"間近","OK"))))</f>
        <v/>
      </c>
      <c r="AG303" s="4">
        <f>IF($R303&lt;&gt;"","受領",IF($Q303="","",IF(設定!$B$10&gt;$Q303,"超過",IF(設定!$B$11&gt;=$Q303,"間近","OK"))))</f>
        <v/>
      </c>
      <c r="AH303" s="4">
        <f>IF($B303="",0,IF(($AA303="全票受領済み")+($L303&lt;&gt;"")*($O303&lt;&gt;"")*($R303&lt;&gt;""),5,IF(($D303="")+($I303="不明・要確認"),4,IF((設定!$B$10&gt;$K303)*($L303="")+(設定!$B$10&gt;$N303)*($O303="")+(設定!$B$10&gt;$Q303)*($R303=""),3,IF((設定!$B$11&gt;=$K303)*($L303="")+(設定!$B$11&gt;=$N303)*($O303="")+(設定!$B$11&gt;=$Q303)*($R303=""),2,IF($Q303="",1,0))))))</f>
        <v/>
      </c>
      <c r="AI303" s="8">
        <f>IFERROR(IF($AK303="","",$AK303+設定!$B$9),"")</f>
        <v/>
      </c>
      <c r="AJ303" s="4" t="n"/>
      <c r="AK303" s="7" t="n"/>
      <c r="AL303" s="4" t="n"/>
      <c r="AM303" s="4" t="n"/>
      <c r="AO303" s="8" t="n"/>
      <c r="AS303" s="8" t="n"/>
      <c r="AT303">
        <f>IFERROR(IF($B303="","",IF(COUNTIF($B$6:$B$305,$B303)&gt;1,"管理番号重複",IF(AND($C303="",OR($D303&lt;&gt;"",$L303&lt;&gt;"",$O303&lt;&gt;"",$R303&lt;&gt;"")),"交付日なしでデータあり",IF(OR(AND($L303&lt;&gt;"",$C303&lt;&gt;"",$L303&lt;$C303),AND($O303&lt;&gt;"",$C303&lt;&gt;"",$O303&lt;$C303),AND($R303&lt;&gt;"",$C303&lt;&gt;"",$R303&lt;$C303)),"交付日前の受領日",IF(OR(AND($L303&lt;&gt;"",$L303&gt;設定!$B$10),AND($O303&lt;&gt;"",$O303&gt;設定!$B$10),AND($R303&lt;&gt;"",$R303&gt;設定!$B$10)),"未来の受領日",IF(AND($AK303&lt;&gt;"",$C303&lt;&gt;"",$AK303&lt;$C303),"交付日前の照合日",IF(AND($AK303="",$AI303&lt;&gt;"","確認済み"),"受領前の照合",IF(AND($AI303="確認済み",$AK303=""),"照合済みで照合日なし",IF(AND($AI303="不備あり",$AR303=""),"不備ありで不備内容なし",IF(AND($L303&lt;&gt;"",$O303&lt;&gt;"",$R303&lt;&gt;"",$AT303="未着対応中"),"全票受領で未着対応中",IF($I303="不明・要確認","ルート不明",IF($J303="","保管場所なし",IF($Z303="","担当者なし",""))))))))))))),"")</f>
        <v/>
      </c>
      <c r="AU303" s="8" t="n"/>
    </row>
    <row r="304">
      <c r="A304" s="4">
        <f>IF($B304="","",ROW()-5)</f>
        <v/>
      </c>
      <c r="B304" s="5" t="n"/>
      <c r="C304" s="6" t="n"/>
      <c r="D304" s="5" t="n"/>
      <c r="E304" s="5" t="n"/>
      <c r="F304" s="5" t="n"/>
      <c r="G304" s="5" t="n"/>
      <c r="H304" s="5" t="n"/>
      <c r="I304" s="5" t="n"/>
      <c r="J304" s="5" t="n"/>
      <c r="K304" s="7">
        <f>IF($C304="","",IF($D304="特別管理",設定!$B$3,設定!$B$2)+$C304)</f>
        <v/>
      </c>
      <c r="L304" s="6" t="n"/>
      <c r="M304" s="7">
        <f>IF($L304="","",EDATE($L304,設定!$B$5*12))</f>
        <v/>
      </c>
      <c r="N304" s="7">
        <f>IF($C304="","",IF($D304="特別管理",設定!$B$3,設定!$B$2)+$C304)</f>
        <v/>
      </c>
      <c r="O304" s="6" t="n"/>
      <c r="P304" s="7">
        <f>IF($O304="","",EDATE($O304,設定!$B$5*12))</f>
        <v/>
      </c>
      <c r="Q304" s="7">
        <f>IF($C304="","",設定!$B$4+$C304)</f>
        <v/>
      </c>
      <c r="R304" s="6" t="n"/>
      <c r="S304" s="7">
        <f>IF($R304="","",EDATE($R304,設定!$B$5*12))</f>
        <v/>
      </c>
      <c r="T304" s="7">
        <f>IF($C304="","",EDATE($C304,設定!$B$5*12))</f>
        <v/>
      </c>
      <c r="U304" s="7">
        <f>IF(COUNT($M304,$P304,$S304,$T304)=0,"",MAX(IF($M304="",0,$M304),IF($P304="",0,$P304),IF($S304="",0,$S304),IF($T304="",0,$T304)))</f>
        <v/>
      </c>
      <c r="V304" s="6" t="n"/>
      <c r="W304" s="5" t="n"/>
      <c r="X304" s="7">
        <f>IF(AND($L304="",$K304&lt;&gt;"",設定!$B$10&gt;$K304),$K304+設定!$B$7,"")</f>
        <v/>
      </c>
      <c r="Y304" s="5" t="n"/>
      <c r="Z304" s="5" t="n"/>
      <c r="AA304" s="5" t="n"/>
      <c r="AB304" s="4">
        <f>IF(AH304=5,"完了",IF(AH304=4,"要確認：区分またはルート未設定",IF(AH304=3,IF(AND(設定!$B$10&gt;$K304,$L304=""),"B2票期限超過",IF(AND(設定!$B$10&gt;$N304,$O304=""),"D票期限超過","E票期限超過")),IF(AH304=2,IF(AND(設定!$B$11&gt;=$K304,$L304=""),"B2票期限間近",IF(AND(設定!$B$11&gt;=$N304,$O304=""),"D票期限間近","E票期限間近")),IF(AH304=1,"E票要確認","確認中")))))</f>
        <v/>
      </c>
      <c r="AC304" s="6" t="n"/>
      <c r="AD304" s="5" t="n"/>
      <c r="AE304" s="4">
        <f>IF($L304&lt;&gt;"","受領",IF($K304="","",IF(設定!$B$10&gt;$K304,"超過",IF(設定!$B$11&gt;=$K304,"間近","OK"))))</f>
        <v/>
      </c>
      <c r="AF304" s="4">
        <f>IF($O304&lt;&gt;"","受領",IF($N304="","",IF(設定!$B$10&gt;$N304,"超過",IF(設定!$B$11&gt;=$N304,"間近","OK"))))</f>
        <v/>
      </c>
      <c r="AG304" s="4">
        <f>IF($R304&lt;&gt;"","受領",IF($Q304="","",IF(設定!$B$10&gt;$Q304,"超過",IF(設定!$B$11&gt;=$Q304,"間近","OK"))))</f>
        <v/>
      </c>
      <c r="AH304" s="4">
        <f>IF($B304="",0,IF(($AA304="全票受領済み")+($L304&lt;&gt;"")*($O304&lt;&gt;"")*($R304&lt;&gt;""),5,IF(($D304="")+($I304="不明・要確認"),4,IF((設定!$B$10&gt;$K304)*($L304="")+(設定!$B$10&gt;$N304)*($O304="")+(設定!$B$10&gt;$Q304)*($R304=""),3,IF((設定!$B$11&gt;=$K304)*($L304="")+(設定!$B$11&gt;=$N304)*($O304="")+(設定!$B$11&gt;=$Q304)*($R304=""),2,IF($Q304="",1,0))))))</f>
        <v/>
      </c>
      <c r="AI304" s="8">
        <f>IFERROR(IF($AK304="","",$AK304+設定!$B$9),"")</f>
        <v/>
      </c>
      <c r="AJ304" s="4" t="n"/>
      <c r="AK304" s="7" t="n"/>
      <c r="AL304" s="4" t="n"/>
      <c r="AM304" s="4" t="n"/>
      <c r="AO304" s="8" t="n"/>
      <c r="AS304" s="8" t="n"/>
      <c r="AT304">
        <f>IFERROR(IF($B304="","",IF(COUNTIF($B$6:$B$305,$B304)&gt;1,"管理番号重複",IF(AND($C304="",OR($D304&lt;&gt;"",$L304&lt;&gt;"",$O304&lt;&gt;"",$R304&lt;&gt;"")),"交付日なしでデータあり",IF(OR(AND($L304&lt;&gt;"",$C304&lt;&gt;"",$L304&lt;$C304),AND($O304&lt;&gt;"",$C304&lt;&gt;"",$O304&lt;$C304),AND($R304&lt;&gt;"",$C304&lt;&gt;"",$R304&lt;$C304)),"交付日前の受領日",IF(OR(AND($L304&lt;&gt;"",$L304&gt;設定!$B$10),AND($O304&lt;&gt;"",$O304&gt;設定!$B$10),AND($R304&lt;&gt;"",$R304&gt;設定!$B$10)),"未来の受領日",IF(AND($AK304&lt;&gt;"",$C304&lt;&gt;"",$AK304&lt;$C304),"交付日前の照合日",IF(AND($AK304="",$AI304&lt;&gt;"","確認済み"),"受領前の照合",IF(AND($AI304="確認済み",$AK304=""),"照合済みで照合日なし",IF(AND($AI304="不備あり",$AR304=""),"不備ありで不備内容なし",IF(AND($L304&lt;&gt;"",$O304&lt;&gt;"",$R304&lt;&gt;"",$AT304="未着対応中"),"全票受領で未着対応中",IF($I304="不明・要確認","ルート不明",IF($J304="","保管場所なし",IF($Z304="","担当者なし",""))))))))))))),"")</f>
        <v/>
      </c>
      <c r="AU304" s="8" t="n"/>
    </row>
    <row r="305">
      <c r="A305" s="4">
        <f>IF($B305="","",ROW()-5)</f>
        <v/>
      </c>
      <c r="B305" s="5" t="n"/>
      <c r="C305" s="6" t="n"/>
      <c r="D305" s="5" t="n"/>
      <c r="E305" s="5" t="n"/>
      <c r="F305" s="5" t="n"/>
      <c r="G305" s="5" t="n"/>
      <c r="H305" s="5" t="n"/>
      <c r="I305" s="5" t="n"/>
      <c r="J305" s="5" t="n"/>
      <c r="K305" s="7">
        <f>IF($C305="","",IF($D305="特別管理",設定!$B$3,設定!$B$2)+$C305)</f>
        <v/>
      </c>
      <c r="L305" s="6" t="n"/>
      <c r="M305" s="7">
        <f>IF($L305="","",EDATE($L305,設定!$B$5*12))</f>
        <v/>
      </c>
      <c r="N305" s="7">
        <f>IF($C305="","",IF($D305="特別管理",設定!$B$3,設定!$B$2)+$C305)</f>
        <v/>
      </c>
      <c r="O305" s="6" t="n"/>
      <c r="P305" s="7">
        <f>IF($O305="","",EDATE($O305,設定!$B$5*12))</f>
        <v/>
      </c>
      <c r="Q305" s="7">
        <f>IF($C305="","",設定!$B$4+$C305)</f>
        <v/>
      </c>
      <c r="R305" s="6" t="n"/>
      <c r="S305" s="7">
        <f>IF($R305="","",EDATE($R305,設定!$B$5*12))</f>
        <v/>
      </c>
      <c r="T305" s="7">
        <f>IF($C305="","",EDATE($C305,設定!$B$5*12))</f>
        <v/>
      </c>
      <c r="U305" s="7">
        <f>IF(COUNT($M305,$P305,$S305,$T305)=0,"",MAX(IF($M305="",0,$M305),IF($P305="",0,$P305),IF($S305="",0,$S305),IF($T305="",0,$T305)))</f>
        <v/>
      </c>
      <c r="V305" s="6" t="n"/>
      <c r="W305" s="5" t="n"/>
      <c r="X305" s="7">
        <f>IF(AND($L305="",$K305&lt;&gt;"",設定!$B$10&gt;$K305),$K305+設定!$B$7,"")</f>
        <v/>
      </c>
      <c r="Y305" s="5" t="n"/>
      <c r="Z305" s="5" t="n"/>
      <c r="AA305" s="5" t="n"/>
      <c r="AB305" s="4">
        <f>IF(AH305=5,"完了",IF(AH305=4,"要確認：区分またはルート未設定",IF(AH305=3,IF(AND(設定!$B$10&gt;$K305,$L305=""),"B2票期限超過",IF(AND(設定!$B$10&gt;$N305,$O305=""),"D票期限超過","E票期限超過")),IF(AH305=2,IF(AND(設定!$B$11&gt;=$K305,$L305=""),"B2票期限間近",IF(AND(設定!$B$11&gt;=$N305,$O305=""),"D票期限間近","E票期限間近")),IF(AH305=1,"E票要確認","確認中")))))</f>
        <v/>
      </c>
      <c r="AC305" s="6" t="n"/>
      <c r="AD305" s="5" t="n"/>
      <c r="AE305" s="4">
        <f>IF($L305&lt;&gt;"","受領",IF($K305="","",IF(設定!$B$10&gt;$K305,"超過",IF(設定!$B$11&gt;=$K305,"間近","OK"))))</f>
        <v/>
      </c>
      <c r="AF305" s="4">
        <f>IF($O305&lt;&gt;"","受領",IF($N305="","",IF(設定!$B$10&gt;$N305,"超過",IF(設定!$B$11&gt;=$N305,"間近","OK"))))</f>
        <v/>
      </c>
      <c r="AG305" s="4">
        <f>IF($R305&lt;&gt;"","受領",IF($Q305="","",IF(設定!$B$10&gt;$Q305,"超過",IF(設定!$B$11&gt;=$Q305,"間近","OK"))))</f>
        <v/>
      </c>
      <c r="AH305" s="4">
        <f>IF($B305="",0,IF(($AA305="全票受領済み")+($L305&lt;&gt;"")*($O305&lt;&gt;"")*($R305&lt;&gt;""),5,IF(($D305="")+($I305="不明・要確認"),4,IF((設定!$B$10&gt;$K305)*($L305="")+(設定!$B$10&gt;$N305)*($O305="")+(設定!$B$10&gt;$Q305)*($R305=""),3,IF((設定!$B$11&gt;=$K305)*($L305="")+(設定!$B$11&gt;=$N305)*($O305="")+(設定!$B$11&gt;=$Q305)*($R305=""),2,IF($Q305="",1,0))))))</f>
        <v/>
      </c>
      <c r="AI305" s="8">
        <f>IFERROR(IF($AK305="","",$AK305+設定!$B$9),"")</f>
        <v/>
      </c>
      <c r="AJ305" s="4" t="n"/>
      <c r="AK305" s="7" t="n"/>
      <c r="AL305" s="4" t="n"/>
      <c r="AM305" s="4" t="n"/>
      <c r="AO305" s="8" t="n"/>
      <c r="AS305" s="8" t="n"/>
      <c r="AT305">
        <f>IFERROR(IF($B305="","",IF(COUNTIF($B$6:$B$305,$B305)&gt;1,"管理番号重複",IF(AND($C305="",OR($D305&lt;&gt;"",$L305&lt;&gt;"",$O305&lt;&gt;"",$R305&lt;&gt;"")),"交付日なしでデータあり",IF(OR(AND($L305&lt;&gt;"",$C305&lt;&gt;"",$L305&lt;$C305),AND($O305&lt;&gt;"",$C305&lt;&gt;"",$O305&lt;$C305),AND($R305&lt;&gt;"",$C305&lt;&gt;"",$R305&lt;$C305)),"交付日前の受領日",IF(OR(AND($L305&lt;&gt;"",$L305&gt;設定!$B$10),AND($O305&lt;&gt;"",$O305&gt;設定!$B$10),AND($R305&lt;&gt;"",$R305&gt;設定!$B$10)),"未来の受領日",IF(AND($AK305&lt;&gt;"",$C305&lt;&gt;"",$AK305&lt;$C305),"交付日前の照合日",IF(AND($AK305="",$AI305&lt;&gt;"","確認済み"),"受領前の照合",IF(AND($AI305="確認済み",$AK305=""),"照合済みで照合日なし",IF(AND($AI305="不備あり",$AR305=""),"不備ありで不備内容なし",IF(AND($L305&lt;&gt;"",$O305&lt;&gt;"",$R305&lt;&gt;"",$AT305="未着対応中"),"全票受領で未着対応中",IF($I305="不明・要確認","ルート不明",IF($J305="","保管場所なし",IF($Z305="","担当者なし",""))))))))))))),"")</f>
        <v/>
      </c>
      <c r="AU305" s="8" t="n"/>
    </row>
  </sheetData>
  <autoFilter ref="A5:AX305"/>
  <mergeCells count="1">
    <mergeCell ref="A2:AD2"/>
  </mergeCells>
  <conditionalFormatting sqref="AB6:AB305">
    <cfRule type="expression" priority="1" dxfId="0">
      <formula>$AB6="B2票期限超過"</formula>
    </cfRule>
    <cfRule type="expression" priority="2" dxfId="0">
      <formula>$AB6="D票期限超過"</formula>
    </cfRule>
    <cfRule type="expression" priority="3" dxfId="0">
      <formula>$AB6="E票期限超過"</formula>
    </cfRule>
    <cfRule type="expression" priority="4" dxfId="1">
      <formula>LEFT($AB6,4)="要確認"</formula>
    </cfRule>
    <cfRule type="expression" priority="5" dxfId="2">
      <formula>RIGHT($AB6,4)="間近"</formula>
    </cfRule>
    <cfRule type="expression" priority="6" dxfId="3">
      <formula>$AB6="完了"</formula>
    </cfRule>
    <cfRule type="expression" priority="9" dxfId="4">
      <formula>$AB6="E票要確認"</formula>
    </cfRule>
  </conditionalFormatting>
  <conditionalFormatting sqref="AX6:AX305">
    <cfRule type="expression" priority="7" dxfId="0">
      <formula>$AX6&lt;&gt;""</formula>
    </cfRule>
  </conditionalFormatting>
  <conditionalFormatting sqref="B6:B305">
    <cfRule type="expression" priority="8" dxfId="5">
      <formula>$AX6&lt;&gt;""</formula>
    </cfRule>
  </conditionalFormatting>
  <dataValidations count="6">
    <dataValidation sqref="D6:D305" showDropDown="0" showInputMessage="0" showErrorMessage="1" allowBlank="1" errorTitle="入力エラー" error="「通常」または「特別管理」を選択してください。" type="list">
      <formula1>設定!$E$2:$E$3</formula1>
    </dataValidation>
    <dataValidation sqref="I6:I305" showDropDown="0" showInputMessage="0" showErrorMessage="1" allowBlank="1" errorTitle="入力エラー" error="最終処分ルートを選択してください。" type="list">
      <formula1>設定!$F$2:$F$4</formula1>
    </dataValidation>
    <dataValidation sqref="AA6:AA305" showDropDown="0" showInputMessage="0" showErrorMessage="1" allowBlank="1" errorTitle="入力エラー" error="確認状況リストから選択してください。" type="list">
      <formula1>設定!$D$2:$D$7</formula1>
    </dataValidation>
    <dataValidation sqref="AI6:AI305" showDropDown="0" showInputMessage="0" showErrorMessage="1" allowBlank="1" errorTitle="入力エラー" error="照合状態リストから選択してください。" type="list">
      <formula1>設定!$G$2:$G$5</formula1>
    </dataValidation>
    <dataValidation sqref="AN6:AN305" showDropDown="0" showInputMessage="0" showErrorMessage="1" allowBlank="1" errorTitle="入力エラー" error="未着対応状態リストから選択してください。" type="list">
      <formula1>設定!$H$2:$H$7</formula1>
    </dataValidation>
    <dataValidation sqref="AV6:AV305" showDropDown="0" showInputMessage="0" showErrorMessage="1" allowBlank="1" errorTitle="入力エラー" error="保存状態リストから選択してください。" type="list">
      <formula1>設定!$I$2:$I$6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2E7D32"/>
    <outlinePr summaryBelow="1" summaryRight="1"/>
    <pageSetUpPr/>
  </sheetPr>
  <dimension ref="A1:D22"/>
  <sheetViews>
    <sheetView workbookViewId="0">
      <selection activeCell="A1" sqref="A1"/>
    </sheetView>
  </sheetViews>
  <sheetFormatPr baseColWidth="8" defaultRowHeight="15"/>
  <cols>
    <col width="34" customWidth="1" min="1" max="1"/>
    <col width="12" customWidth="1" min="2" max="2"/>
  </cols>
  <sheetData>
    <row r="1">
      <c r="A1" s="1" t="inlineStr">
        <is>
          <t>ダッシュボード</t>
        </is>
      </c>
    </row>
    <row r="3">
      <c r="A3" s="3" t="inlineStr">
        <is>
          <t>指標</t>
        </is>
      </c>
      <c r="B3" s="3" t="inlineStr">
        <is>
          <t>件数</t>
        </is>
      </c>
    </row>
    <row r="4">
      <c r="A4" s="9" t="inlineStr">
        <is>
          <t>登録件数（管理番号入力済）</t>
        </is>
      </c>
      <c r="B4" s="4">
        <f>COUNTA(返票チェック表!$B$6:$B$305)</f>
        <v/>
      </c>
    </row>
    <row r="5">
      <c r="A5" s="9" t="inlineStr">
        <is>
          <t>全票受領済み</t>
        </is>
      </c>
      <c r="B5" s="4">
        <f>COUNTIF(返票チェック表!$AA$6:$AA$305,"全票受領済み")</f>
        <v/>
      </c>
    </row>
    <row r="6">
      <c r="A6" s="9" t="inlineStr">
        <is>
          <t>B2票期限超過</t>
        </is>
      </c>
      <c r="B6" s="4">
        <f>COUNTIF(返票チェック表!$AB$6:$AB$305,"B2票期限超過")</f>
        <v/>
      </c>
    </row>
    <row r="7">
      <c r="A7" s="9" t="inlineStr">
        <is>
          <t>D票期限超過</t>
        </is>
      </c>
      <c r="B7" s="4">
        <f>COUNTIF(返票チェック表!$AB$6:$AB$305,"D票期限超過")</f>
        <v/>
      </c>
    </row>
    <row r="8">
      <c r="A8" s="9" t="inlineStr">
        <is>
          <t>E票期限超過</t>
        </is>
      </c>
      <c r="B8" s="4">
        <f>COUNTIF(返票チェック表!$AB$6:$AB$305,"E票期限超過")</f>
        <v/>
      </c>
    </row>
    <row r="9">
      <c r="A9" s="9" t="inlineStr">
        <is>
          <t>期限間近（14日以内）</t>
        </is>
      </c>
      <c r="B9" s="4">
        <f>COUNTIF(返票チェック表!$AB$6:$AB$305,"*期限間近")</f>
        <v/>
      </c>
    </row>
    <row r="10">
      <c r="A10" s="9" t="inlineStr">
        <is>
          <t>最終処分ルート未確認</t>
        </is>
      </c>
      <c r="B10" s="4">
        <f>COUNTIF(返票チェック表!$I$6:$I$305,"不明・要確認")</f>
        <v/>
      </c>
    </row>
    <row r="11">
      <c r="A11" s="9" t="inlineStr">
        <is>
          <t>区分未設定</t>
        </is>
      </c>
      <c r="B11" s="4">
        <f>COUNTIF(返票チェック表!$D$6:$D$305,"")</f>
        <v/>
      </c>
    </row>
    <row r="12">
      <c r="A12" s="9" t="inlineStr">
        <is>
          <t>特別管理産廃</t>
        </is>
      </c>
      <c r="B12" s="4">
        <f>COUNTIF(返票チェック表!$D$6:$D$305,"特別管理")</f>
        <v/>
      </c>
    </row>
    <row r="13">
      <c r="A13" s="9" t="inlineStr">
        <is>
          <t>措置内容等報告の確認が必要</t>
        </is>
      </c>
      <c r="B13" s="4">
        <f>COUNTIF(返票チェック表!$AB$6:$AB$305,"*期限超過")</f>
        <v/>
      </c>
    </row>
    <row r="14">
      <c r="A14" s="9" t="inlineStr">
        <is>
          <t>保存期限が近い（1年以内）</t>
        </is>
      </c>
      <c r="B14" s="4">
        <f>SUMPRODUCT((返票チェック表!$U$6:$U$305&lt;&gt;"")*(返票チェック表!$U$6:$U$305&lt;=EDATE(TODAY(),12))*(返票チェック表!$U$6:$U$305&gt;=TODAY()))</f>
        <v/>
      </c>
    </row>
    <row r="15">
      <c r="A15" s="9" t="inlineStr">
        <is>
          <t>担当者未設定</t>
        </is>
      </c>
      <c r="B15" s="4">
        <f>COUNTIF(返票チェック表!$Z$6:$Z$305,"")</f>
        <v/>
      </c>
    </row>
    <row r="16">
      <c r="A16" s="9" t="inlineStr">
        <is>
          <t>照合未完了（照合状態=未確認）</t>
        </is>
      </c>
      <c r="B16" s="4">
        <f>COUNTIF(返票チェック表!$AI$6:$AI$305,"未確認")</f>
        <v/>
      </c>
    </row>
    <row r="17">
      <c r="A17" s="9" t="inlineStr">
        <is>
          <t>未着対応中</t>
        </is>
      </c>
      <c r="B17" s="4">
        <f>COUNTIF(返票チェック表!$AN$6:$AN$305,"未着対応中")+COUNTIF(返票チェック表!$AN$6:$AN$305,"委託先確認中")+COUNTIF(返票チェック表!$AN$6:$AN$305,"必要な措置を確認中")+COUNTIF(返票チェック表!$AN$6:$AN$305,"措置内容等報告を確認")</f>
        <v/>
      </c>
    </row>
    <row r="18">
      <c r="A18" s="9" t="inlineStr">
        <is>
          <t>保存未完了（保存状態≠保存完了）</t>
        </is>
      </c>
      <c r="B18" s="4">
        <f>COUNTA(返票チェック表!$AV$6:$AV$305)-COUNTIF(返票チェック表!$AV$6:$AV$305,"保存完了")</f>
        <v/>
      </c>
    </row>
    <row r="19">
      <c r="A19" s="9" t="inlineStr">
        <is>
          <t>入力矛盾あり（要修正案）</t>
        </is>
      </c>
      <c r="B19" s="4">
        <f>COUNTA(返票チェック表!$AX$6:$AX$305)-COUNTIF(返票チェック表!$AX$6:$AX$305,"")</f>
        <v/>
      </c>
    </row>
    <row r="20">
      <c r="A20" s="9" t="inlineStr">
        <is>
          <t>再確認期限超過（照合後）</t>
        </is>
      </c>
      <c r="B20" s="4">
        <f>SUMPRODUCT((返票チェック表!$AI$6:$AI$305&lt;&gt;"")*(返票チェック表!$AI$6:$AI$305&lt;TODAY()))</f>
        <v/>
      </c>
    </row>
    <row r="22">
      <c r="A22" s="10" t="inlineStr">
        <is>
          <t>※数値は入力内容により自動更新されます。法定期限の解釈は設定シートと公的情報を確認してください。</t>
        </is>
      </c>
    </row>
  </sheetData>
  <mergeCells count="1">
    <mergeCell ref="A22:D2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1565C0"/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22" customWidth="1" min="1" max="1"/>
    <col width="48" customWidth="1" min="2" max="2"/>
    <col width="12" customWidth="1" min="3" max="3"/>
    <col width="14" customWidth="1" min="4" max="4"/>
    <col width="12" customWidth="1" min="5" max="5"/>
    <col width="20" customWidth="1" min="6" max="6"/>
  </cols>
  <sheetData>
    <row r="1">
      <c r="A1" s="1" t="inlineStr">
        <is>
          <t>月次マニフェスト点検シート</t>
        </is>
      </c>
    </row>
    <row r="2">
      <c r="A2" s="10" t="inlineStr">
        <is>
          <t>毎月月末に以下を確認し、記録してください。ダッシュボードの数値と照らし合わせます。</t>
        </is>
      </c>
    </row>
    <row r="4">
      <c r="A4" s="3" t="inlineStr">
        <is>
          <t>確認項目</t>
        </is>
      </c>
      <c r="B4" s="3" t="inlineStr">
        <is>
          <t>確認方法・根拠</t>
        </is>
      </c>
      <c r="C4" s="3" t="inlineStr">
        <is>
          <t>確認結果</t>
        </is>
      </c>
      <c r="D4" s="3" t="inlineStr">
        <is>
          <t>確認日</t>
        </is>
      </c>
      <c r="E4" s="3" t="inlineStr">
        <is>
          <t>確認者</t>
        </is>
      </c>
      <c r="F4" s="3" t="inlineStr">
        <is>
          <t>備考</t>
        </is>
      </c>
    </row>
    <row r="5">
      <c r="A5" s="9" t="inlineStr">
        <is>
          <t>全票受領の確認</t>
        </is>
      </c>
      <c r="B5" s="5" t="inlineStr">
        <is>
          <t>収集運搬（B2/D票）・処分（E票）の受領日が全件入力されているか</t>
        </is>
      </c>
      <c r="C5" s="5" t="inlineStr"/>
      <c r="D5" s="5" t="inlineStr"/>
      <c r="E5" s="5" t="inlineStr"/>
      <c r="F5" s="5" t="inlineStr"/>
    </row>
    <row r="6">
      <c r="A6" s="9" t="inlineStr">
        <is>
          <t>期限超過の有無</t>
        </is>
      </c>
      <c r="B6" s="5" t="inlineStr">
        <is>
          <t>ダッシュボード「B2/D/E票期限超過」が0件か</t>
        </is>
      </c>
      <c r="C6" s="5" t="inlineStr"/>
      <c r="D6" s="5" t="inlineStr"/>
      <c r="E6" s="5" t="inlineStr"/>
      <c r="F6" s="5" t="inlineStr"/>
    </row>
    <row r="7">
      <c r="A7" s="9" t="inlineStr">
        <is>
          <t>期限間近の対応</t>
        </is>
      </c>
      <c r="B7" s="5" t="inlineStr">
        <is>
          <t>ダッシュボード「期限間近（14日以内）」の件数と対応状況</t>
        </is>
      </c>
      <c r="C7" s="5" t="inlineStr"/>
      <c r="D7" s="5" t="inlineStr"/>
      <c r="E7" s="5" t="inlineStr"/>
      <c r="F7" s="5" t="inlineStr"/>
    </row>
    <row r="8">
      <c r="A8" s="9" t="inlineStr">
        <is>
          <t>照合状態の完了</t>
        </is>
      </c>
      <c r="B8" s="5" t="inlineStr">
        <is>
          <t>ダッシュボード「照合未完了」が0件か（照合状態=確認済み/不備あり）</t>
        </is>
      </c>
      <c r="C8" s="5" t="inlineStr"/>
      <c r="D8" s="5" t="inlineStr"/>
      <c r="E8" s="5" t="inlineStr"/>
      <c r="F8" s="5" t="inlineStr"/>
    </row>
    <row r="9">
      <c r="A9" s="9" t="inlineStr">
        <is>
          <t>未着対応の進捗</t>
        </is>
      </c>
      <c r="B9" s="5" t="inlineStr">
        <is>
          <t>ダッシュボード「未着対応中」の件数と措置内容等報告の提出状況</t>
        </is>
      </c>
      <c r="C9" s="5" t="inlineStr"/>
      <c r="D9" s="5" t="inlineStr"/>
      <c r="E9" s="5" t="inlineStr"/>
      <c r="F9" s="5" t="inlineStr"/>
    </row>
    <row r="10">
      <c r="A10" s="9" t="inlineStr">
        <is>
          <t>入力矛盾の解消</t>
        </is>
      </c>
      <c r="B10" s="5" t="inlineStr">
        <is>
          <t>ダッシュボード「入力矛盾あり」が0件か（管理番号重複等）</t>
        </is>
      </c>
      <c r="C10" s="5" t="inlineStr"/>
      <c r="D10" s="5" t="inlineStr"/>
      <c r="E10" s="5" t="inlineStr"/>
      <c r="F10" s="5" t="inlineStr"/>
    </row>
    <row r="11">
      <c r="A11" s="9" t="inlineStr">
        <is>
          <t>再確認期限の遵守</t>
        </is>
      </c>
      <c r="B11" s="5" t="inlineStr">
        <is>
          <t>ダッシュボード「再確認期限超過」が0件か（照合後14日以内）</t>
        </is>
      </c>
      <c r="C11" s="5" t="inlineStr"/>
      <c r="D11" s="5" t="inlineStr"/>
      <c r="E11" s="5" t="inlineStr"/>
      <c r="F11" s="5" t="inlineStr"/>
    </row>
    <row r="12">
      <c r="A12" s="9" t="inlineStr">
        <is>
          <t>保存状態の完了</t>
        </is>
      </c>
      <c r="B12" s="5" t="inlineStr">
        <is>
          <t>ダッシュボード「保存未完了」の件数と電子保管場所の記録</t>
        </is>
      </c>
      <c r="C12" s="5" t="inlineStr"/>
      <c r="D12" s="5" t="inlineStr"/>
      <c r="E12" s="5" t="inlineStr"/>
      <c r="F12" s="5" t="inlineStr"/>
    </row>
    <row r="13">
      <c r="A13" s="9" t="inlineStr">
        <is>
          <t>最終処分ルートの確認</t>
        </is>
      </c>
      <c r="B13" s="5" t="inlineStr">
        <is>
          <t>最終処分ルート（実務メモ）が未確認ではないか</t>
        </is>
      </c>
      <c r="C13" s="5" t="inlineStr"/>
      <c r="D13" s="5" t="inlineStr"/>
      <c r="E13" s="5" t="inlineStr"/>
      <c r="F13" s="5" t="inlineStr"/>
    </row>
    <row r="14">
      <c r="A14" s="9" t="inlineStr">
        <is>
          <t>特別管理産廃の区分</t>
        </is>
      </c>
      <c r="B14" s="5" t="inlineStr">
        <is>
          <t>特別管理産廃の区分・積替え保管の有無を確認</t>
        </is>
      </c>
      <c r="C14" s="5" t="inlineStr"/>
      <c r="D14" s="5" t="inlineStr"/>
      <c r="E14" s="5" t="inlineStr"/>
      <c r="F14" s="5" t="inlineStr"/>
    </row>
    <row r="15">
      <c r="A15" s="9" t="inlineStr">
        <is>
          <t>担当者・保管場所</t>
        </is>
      </c>
      <c r="B15" s="5" t="inlineStr">
        <is>
          <t>担当者・A票保管場所・電子保管場所が未設定ではないか</t>
        </is>
      </c>
      <c r="C15" s="5" t="inlineStr"/>
      <c r="D15" s="5" t="inlineStr"/>
      <c r="E15" s="5" t="inlineStr"/>
      <c r="F15" s="5" t="inlineStr"/>
    </row>
    <row r="16">
      <c r="A16" s="9" t="inlineStr">
        <is>
          <t>5年保存の管理</t>
        </is>
      </c>
      <c r="B16" s="5" t="inlineStr">
        <is>
          <t>交付日から5年の保存期限を満たすよう管理状況を確認</t>
        </is>
      </c>
      <c r="C16" s="5" t="inlineStr"/>
      <c r="D16" s="5" t="inlineStr"/>
      <c r="E16" s="5" t="inlineStr"/>
      <c r="F16" s="5" t="inlineStr"/>
    </row>
    <row r="18">
      <c r="A18" s="10" t="inlineStr">
        <is>
          <t>※根拠：廃棄物処理法第12条の3の2（マニフェスト制度）、交付日から5年間の保存義務。詳細は公的機関の最新情報を確認してください。</t>
        </is>
      </c>
    </row>
  </sheetData>
  <mergeCells count="2">
    <mergeCell ref="A2:F2"/>
    <mergeCell ref="A18:F18"/>
  </mergeCells>
  <dataValidations count="1">
    <dataValidation sqref="C5:C16" showDropDown="0" showInputMessage="0" showErrorMessage="1" allowBlank="1" errorTitle="入力エラー" error="確認結果はリストから選択してください。" type="list">
      <formula1>"OK,要対応,確認済,保留"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6A1B9A"/>
    <outlinePr summaryBelow="1" summaryRight="1"/>
    <pageSetUpPr/>
  </sheetPr>
  <dimension ref="A1:H10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0" customWidth="1" min="1" max="1"/>
    <col width="18" customWidth="1" min="2" max="2"/>
    <col width="18" customWidth="1" min="3" max="3"/>
    <col width="10" customWidth="1" min="4" max="4"/>
    <col width="8" customWidth="1" min="5" max="5"/>
    <col width="10" customWidth="1" min="6" max="6"/>
    <col width="16" customWidth="1" min="7" max="7"/>
    <col width="16" customWidth="1" min="8" max="8"/>
  </cols>
  <sheetData>
    <row r="1">
      <c r="A1" s="11" t="inlineStr">
        <is>
          <t>年度別集計（紙マニフェスト交付等状況報告の補助）</t>
        </is>
      </c>
    </row>
    <row r="2">
      <c r="A2" s="10" t="inlineStr">
        <is>
          <t>自治体提出様式の完成や適法性を保証するものではありません。転記・確認用の補助集計です。実際の提出は各自治体の様式・案内を確認してください。</t>
        </is>
      </c>
    </row>
    <row r="4">
      <c r="A4" s="3" t="inlineStr">
        <is>
          <t>年度</t>
        </is>
      </c>
      <c r="B4" s="3" t="inlineStr">
        <is>
          <t>排出事業場</t>
        </is>
      </c>
      <c r="C4" s="3" t="inlineStr">
        <is>
          <t>廃棄物種類</t>
        </is>
      </c>
      <c r="D4" s="3" t="inlineStr">
        <is>
          <t>排出量</t>
        </is>
      </c>
      <c r="E4" s="3" t="inlineStr">
        <is>
          <t>単位</t>
        </is>
      </c>
      <c r="F4" s="3" t="inlineStr">
        <is>
          <t>交付枚数</t>
        </is>
      </c>
      <c r="G4" s="3" t="inlineStr">
        <is>
          <t>運搬受託者</t>
        </is>
      </c>
      <c r="H4" s="3" t="inlineStr">
        <is>
          <t>処分受託者</t>
        </is>
      </c>
    </row>
    <row r="5">
      <c r="A5" s="5" t="n"/>
      <c r="B5" s="5" t="n"/>
      <c r="C5" s="5" t="n"/>
      <c r="D5" s="5" t="n"/>
      <c r="E5" s="5" t="n"/>
      <c r="F5" s="5" t="n"/>
      <c r="G5" s="5" t="n"/>
      <c r="H5" s="5" t="n"/>
    </row>
    <row r="6">
      <c r="A6" s="5" t="n"/>
      <c r="B6" s="5" t="n"/>
      <c r="C6" s="5" t="n"/>
      <c r="D6" s="5" t="n"/>
      <c r="E6" s="5" t="n"/>
      <c r="F6" s="5" t="n"/>
      <c r="G6" s="5" t="n"/>
      <c r="H6" s="5" t="n"/>
    </row>
    <row r="7">
      <c r="A7" s="5" t="n"/>
      <c r="B7" s="5" t="n"/>
      <c r="C7" s="5" t="n"/>
      <c r="D7" s="5" t="n"/>
      <c r="E7" s="5" t="n"/>
      <c r="F7" s="5" t="n"/>
      <c r="G7" s="5" t="n"/>
      <c r="H7" s="5" t="n"/>
    </row>
    <row r="8">
      <c r="A8" s="5" t="n"/>
      <c r="B8" s="5" t="n"/>
      <c r="C8" s="5" t="n"/>
      <c r="D8" s="5" t="n"/>
      <c r="E8" s="5" t="n"/>
      <c r="F8" s="5" t="n"/>
      <c r="G8" s="5" t="n"/>
      <c r="H8" s="5" t="n"/>
    </row>
    <row r="9">
      <c r="A9" s="5" t="n"/>
      <c r="B9" s="5" t="n"/>
      <c r="C9" s="5" t="n"/>
      <c r="D9" s="5" t="n"/>
      <c r="E9" s="5" t="n"/>
      <c r="F9" s="5" t="n"/>
      <c r="G9" s="5" t="n"/>
      <c r="H9" s="5" t="n"/>
    </row>
    <row r="10">
      <c r="A10" s="5" t="n"/>
      <c r="B10" s="5" t="n"/>
      <c r="C10" s="5" t="n"/>
      <c r="D10" s="5" t="n"/>
      <c r="E10" s="5" t="n"/>
      <c r="F10" s="5" t="n"/>
      <c r="G10" s="5" t="n"/>
      <c r="H10" s="5" t="n"/>
    </row>
    <row r="11">
      <c r="A11" s="5" t="n"/>
      <c r="B11" s="5" t="n"/>
      <c r="C11" s="5" t="n"/>
      <c r="D11" s="5" t="n"/>
      <c r="E11" s="5" t="n"/>
      <c r="F11" s="5" t="n"/>
      <c r="G11" s="5" t="n"/>
      <c r="H11" s="5" t="n"/>
    </row>
    <row r="12">
      <c r="A12" s="5" t="n"/>
      <c r="B12" s="5" t="n"/>
      <c r="C12" s="5" t="n"/>
      <c r="D12" s="5" t="n"/>
      <c r="E12" s="5" t="n"/>
      <c r="F12" s="5" t="n"/>
      <c r="G12" s="5" t="n"/>
      <c r="H12" s="5" t="n"/>
    </row>
    <row r="13">
      <c r="A13" s="5" t="n"/>
      <c r="B13" s="5" t="n"/>
      <c r="C13" s="5" t="n"/>
      <c r="D13" s="5" t="n"/>
      <c r="E13" s="5" t="n"/>
      <c r="F13" s="5" t="n"/>
      <c r="G13" s="5" t="n"/>
      <c r="H13" s="5" t="n"/>
    </row>
    <row r="14">
      <c r="A14" s="5" t="n"/>
      <c r="B14" s="5" t="n"/>
      <c r="C14" s="5" t="n"/>
      <c r="D14" s="5" t="n"/>
      <c r="E14" s="5" t="n"/>
      <c r="F14" s="5" t="n"/>
      <c r="G14" s="5" t="n"/>
      <c r="H14" s="5" t="n"/>
    </row>
    <row r="15">
      <c r="A15" s="5" t="n"/>
      <c r="B15" s="5" t="n"/>
      <c r="C15" s="5" t="n"/>
      <c r="D15" s="5" t="n"/>
      <c r="E15" s="5" t="n"/>
      <c r="F15" s="5" t="n"/>
      <c r="G15" s="5" t="n"/>
      <c r="H15" s="5" t="n"/>
    </row>
    <row r="16">
      <c r="A16" s="5" t="n"/>
      <c r="B16" s="5" t="n"/>
      <c r="C16" s="5" t="n"/>
      <c r="D16" s="5" t="n"/>
      <c r="E16" s="5" t="n"/>
      <c r="F16" s="5" t="n"/>
      <c r="G16" s="5" t="n"/>
      <c r="H16" s="5" t="n"/>
    </row>
    <row r="17">
      <c r="A17" s="5" t="n"/>
      <c r="B17" s="5" t="n"/>
      <c r="C17" s="5" t="n"/>
      <c r="D17" s="5" t="n"/>
      <c r="E17" s="5" t="n"/>
      <c r="F17" s="5" t="n"/>
      <c r="G17" s="5" t="n"/>
      <c r="H17" s="5" t="n"/>
    </row>
    <row r="18">
      <c r="A18" s="5" t="n"/>
      <c r="B18" s="5" t="n"/>
      <c r="C18" s="5" t="n"/>
      <c r="D18" s="5" t="n"/>
      <c r="E18" s="5" t="n"/>
      <c r="F18" s="5" t="n"/>
      <c r="G18" s="5" t="n"/>
      <c r="H18" s="5" t="n"/>
    </row>
    <row r="19">
      <c r="A19" s="5" t="n"/>
      <c r="B19" s="5" t="n"/>
      <c r="C19" s="5" t="n"/>
      <c r="D19" s="5" t="n"/>
      <c r="E19" s="5" t="n"/>
      <c r="F19" s="5" t="n"/>
      <c r="G19" s="5" t="n"/>
      <c r="H19" s="5" t="n"/>
    </row>
    <row r="20">
      <c r="A20" s="5" t="n"/>
      <c r="B20" s="5" t="n"/>
      <c r="C20" s="5" t="n"/>
      <c r="D20" s="5" t="n"/>
      <c r="E20" s="5" t="n"/>
      <c r="F20" s="5" t="n"/>
      <c r="G20" s="5" t="n"/>
      <c r="H20" s="5" t="n"/>
    </row>
    <row r="21">
      <c r="A21" s="5" t="n"/>
      <c r="B21" s="5" t="n"/>
      <c r="C21" s="5" t="n"/>
      <c r="D21" s="5" t="n"/>
      <c r="E21" s="5" t="n"/>
      <c r="F21" s="5" t="n"/>
      <c r="G21" s="5" t="n"/>
      <c r="H21" s="5" t="n"/>
    </row>
    <row r="22">
      <c r="A22" s="5" t="n"/>
      <c r="B22" s="5" t="n"/>
      <c r="C22" s="5" t="n"/>
      <c r="D22" s="5" t="n"/>
      <c r="E22" s="5" t="n"/>
      <c r="F22" s="5" t="n"/>
      <c r="G22" s="5" t="n"/>
      <c r="H22" s="5" t="n"/>
    </row>
    <row r="23">
      <c r="A23" s="5" t="n"/>
      <c r="B23" s="5" t="n"/>
      <c r="C23" s="5" t="n"/>
      <c r="D23" s="5" t="n"/>
      <c r="E23" s="5" t="n"/>
      <c r="F23" s="5" t="n"/>
      <c r="G23" s="5" t="n"/>
      <c r="H23" s="5" t="n"/>
    </row>
    <row r="24">
      <c r="A24" s="5" t="n"/>
      <c r="B24" s="5" t="n"/>
      <c r="C24" s="5" t="n"/>
      <c r="D24" s="5" t="n"/>
      <c r="E24" s="5" t="n"/>
      <c r="F24" s="5" t="n"/>
      <c r="G24" s="5" t="n"/>
      <c r="H24" s="5" t="n"/>
    </row>
    <row r="25">
      <c r="A25" s="5" t="n"/>
      <c r="B25" s="5" t="n"/>
      <c r="C25" s="5" t="n"/>
      <c r="D25" s="5" t="n"/>
      <c r="E25" s="5" t="n"/>
      <c r="F25" s="5" t="n"/>
      <c r="G25" s="5" t="n"/>
      <c r="H25" s="5" t="n"/>
    </row>
    <row r="26">
      <c r="A26" s="5" t="n"/>
      <c r="B26" s="5" t="n"/>
      <c r="C26" s="5" t="n"/>
      <c r="D26" s="5" t="n"/>
      <c r="E26" s="5" t="n"/>
      <c r="F26" s="5" t="n"/>
      <c r="G26" s="5" t="n"/>
      <c r="H26" s="5" t="n"/>
    </row>
    <row r="27">
      <c r="A27" s="5" t="n"/>
      <c r="B27" s="5" t="n"/>
      <c r="C27" s="5" t="n"/>
      <c r="D27" s="5" t="n"/>
      <c r="E27" s="5" t="n"/>
      <c r="F27" s="5" t="n"/>
      <c r="G27" s="5" t="n"/>
      <c r="H27" s="5" t="n"/>
    </row>
    <row r="28">
      <c r="A28" s="5" t="n"/>
      <c r="B28" s="5" t="n"/>
      <c r="C28" s="5" t="n"/>
      <c r="D28" s="5" t="n"/>
      <c r="E28" s="5" t="n"/>
      <c r="F28" s="5" t="n"/>
      <c r="G28" s="5" t="n"/>
      <c r="H28" s="5" t="n"/>
    </row>
    <row r="29">
      <c r="A29" s="5" t="n"/>
      <c r="B29" s="5" t="n"/>
      <c r="C29" s="5" t="n"/>
      <c r="D29" s="5" t="n"/>
      <c r="E29" s="5" t="n"/>
      <c r="F29" s="5" t="n"/>
      <c r="G29" s="5" t="n"/>
      <c r="H29" s="5" t="n"/>
    </row>
    <row r="30">
      <c r="A30" s="5" t="n"/>
      <c r="B30" s="5" t="n"/>
      <c r="C30" s="5" t="n"/>
      <c r="D30" s="5" t="n"/>
      <c r="E30" s="5" t="n"/>
      <c r="F30" s="5" t="n"/>
      <c r="G30" s="5" t="n"/>
      <c r="H30" s="5" t="n"/>
    </row>
    <row r="31">
      <c r="A31" s="5" t="n"/>
      <c r="B31" s="5" t="n"/>
      <c r="C31" s="5" t="n"/>
      <c r="D31" s="5" t="n"/>
      <c r="E31" s="5" t="n"/>
      <c r="F31" s="5" t="n"/>
      <c r="G31" s="5" t="n"/>
      <c r="H31" s="5" t="n"/>
    </row>
    <row r="32">
      <c r="A32" s="5" t="n"/>
      <c r="B32" s="5" t="n"/>
      <c r="C32" s="5" t="n"/>
      <c r="D32" s="5" t="n"/>
      <c r="E32" s="5" t="n"/>
      <c r="F32" s="5" t="n"/>
      <c r="G32" s="5" t="n"/>
      <c r="H32" s="5" t="n"/>
    </row>
    <row r="33">
      <c r="A33" s="5" t="n"/>
      <c r="B33" s="5" t="n"/>
      <c r="C33" s="5" t="n"/>
      <c r="D33" s="5" t="n"/>
      <c r="E33" s="5" t="n"/>
      <c r="F33" s="5" t="n"/>
      <c r="G33" s="5" t="n"/>
      <c r="H33" s="5" t="n"/>
    </row>
    <row r="34">
      <c r="A34" s="5" t="n"/>
      <c r="B34" s="5" t="n"/>
      <c r="C34" s="5" t="n"/>
      <c r="D34" s="5" t="n"/>
      <c r="E34" s="5" t="n"/>
      <c r="F34" s="5" t="n"/>
      <c r="G34" s="5" t="n"/>
      <c r="H34" s="5" t="n"/>
    </row>
    <row r="35">
      <c r="A35" s="5" t="n"/>
      <c r="B35" s="5" t="n"/>
      <c r="C35" s="5" t="n"/>
      <c r="D35" s="5" t="n"/>
      <c r="E35" s="5" t="n"/>
      <c r="F35" s="5" t="n"/>
      <c r="G35" s="5" t="n"/>
      <c r="H35" s="5" t="n"/>
    </row>
    <row r="36">
      <c r="A36" s="5" t="n"/>
      <c r="B36" s="5" t="n"/>
      <c r="C36" s="5" t="n"/>
      <c r="D36" s="5" t="n"/>
      <c r="E36" s="5" t="n"/>
      <c r="F36" s="5" t="n"/>
      <c r="G36" s="5" t="n"/>
      <c r="H36" s="5" t="n"/>
    </row>
    <row r="37">
      <c r="A37" s="5" t="n"/>
      <c r="B37" s="5" t="n"/>
      <c r="C37" s="5" t="n"/>
      <c r="D37" s="5" t="n"/>
      <c r="E37" s="5" t="n"/>
      <c r="F37" s="5" t="n"/>
      <c r="G37" s="5" t="n"/>
      <c r="H37" s="5" t="n"/>
    </row>
    <row r="38">
      <c r="A38" s="5" t="n"/>
      <c r="B38" s="5" t="n"/>
      <c r="C38" s="5" t="n"/>
      <c r="D38" s="5" t="n"/>
      <c r="E38" s="5" t="n"/>
      <c r="F38" s="5" t="n"/>
      <c r="G38" s="5" t="n"/>
      <c r="H38" s="5" t="n"/>
    </row>
    <row r="39">
      <c r="A39" s="5" t="n"/>
      <c r="B39" s="5" t="n"/>
      <c r="C39" s="5" t="n"/>
      <c r="D39" s="5" t="n"/>
      <c r="E39" s="5" t="n"/>
      <c r="F39" s="5" t="n"/>
      <c r="G39" s="5" t="n"/>
      <c r="H39" s="5" t="n"/>
    </row>
    <row r="40">
      <c r="A40" s="5" t="n"/>
      <c r="B40" s="5" t="n"/>
      <c r="C40" s="5" t="n"/>
      <c r="D40" s="5" t="n"/>
      <c r="E40" s="5" t="n"/>
      <c r="F40" s="5" t="n"/>
      <c r="G40" s="5" t="n"/>
      <c r="H40" s="5" t="n"/>
    </row>
    <row r="41">
      <c r="A41" s="5" t="n"/>
      <c r="B41" s="5" t="n"/>
      <c r="C41" s="5" t="n"/>
      <c r="D41" s="5" t="n"/>
      <c r="E41" s="5" t="n"/>
      <c r="F41" s="5" t="n"/>
      <c r="G41" s="5" t="n"/>
      <c r="H41" s="5" t="n"/>
    </row>
    <row r="42">
      <c r="A42" s="5" t="n"/>
      <c r="B42" s="5" t="n"/>
      <c r="C42" s="5" t="n"/>
      <c r="D42" s="5" t="n"/>
      <c r="E42" s="5" t="n"/>
      <c r="F42" s="5" t="n"/>
      <c r="G42" s="5" t="n"/>
      <c r="H42" s="5" t="n"/>
    </row>
    <row r="43">
      <c r="A43" s="5" t="n"/>
      <c r="B43" s="5" t="n"/>
      <c r="C43" s="5" t="n"/>
      <c r="D43" s="5" t="n"/>
      <c r="E43" s="5" t="n"/>
      <c r="F43" s="5" t="n"/>
      <c r="G43" s="5" t="n"/>
      <c r="H43" s="5" t="n"/>
    </row>
    <row r="44">
      <c r="A44" s="5" t="n"/>
      <c r="B44" s="5" t="n"/>
      <c r="C44" s="5" t="n"/>
      <c r="D44" s="5" t="n"/>
      <c r="E44" s="5" t="n"/>
      <c r="F44" s="5" t="n"/>
      <c r="G44" s="5" t="n"/>
      <c r="H44" s="5" t="n"/>
    </row>
    <row r="45">
      <c r="A45" s="5" t="n"/>
      <c r="B45" s="5" t="n"/>
      <c r="C45" s="5" t="n"/>
      <c r="D45" s="5" t="n"/>
      <c r="E45" s="5" t="n"/>
      <c r="F45" s="5" t="n"/>
      <c r="G45" s="5" t="n"/>
      <c r="H45" s="5" t="n"/>
    </row>
    <row r="46">
      <c r="A46" s="5" t="n"/>
      <c r="B46" s="5" t="n"/>
      <c r="C46" s="5" t="n"/>
      <c r="D46" s="5" t="n"/>
      <c r="E46" s="5" t="n"/>
      <c r="F46" s="5" t="n"/>
      <c r="G46" s="5" t="n"/>
      <c r="H46" s="5" t="n"/>
    </row>
    <row r="47">
      <c r="A47" s="5" t="n"/>
      <c r="B47" s="5" t="n"/>
      <c r="C47" s="5" t="n"/>
      <c r="D47" s="5" t="n"/>
      <c r="E47" s="5" t="n"/>
      <c r="F47" s="5" t="n"/>
      <c r="G47" s="5" t="n"/>
      <c r="H47" s="5" t="n"/>
    </row>
    <row r="48">
      <c r="A48" s="5" t="n"/>
      <c r="B48" s="5" t="n"/>
      <c r="C48" s="5" t="n"/>
      <c r="D48" s="5" t="n"/>
      <c r="E48" s="5" t="n"/>
      <c r="F48" s="5" t="n"/>
      <c r="G48" s="5" t="n"/>
      <c r="H48" s="5" t="n"/>
    </row>
    <row r="49">
      <c r="A49" s="5" t="n"/>
      <c r="B49" s="5" t="n"/>
      <c r="C49" s="5" t="n"/>
      <c r="D49" s="5" t="n"/>
      <c r="E49" s="5" t="n"/>
      <c r="F49" s="5" t="n"/>
      <c r="G49" s="5" t="n"/>
      <c r="H49" s="5" t="n"/>
    </row>
    <row r="50">
      <c r="A50" s="5" t="n"/>
      <c r="B50" s="5" t="n"/>
      <c r="C50" s="5" t="n"/>
      <c r="D50" s="5" t="n"/>
      <c r="E50" s="5" t="n"/>
      <c r="F50" s="5" t="n"/>
      <c r="G50" s="5" t="n"/>
      <c r="H50" s="5" t="n"/>
    </row>
    <row r="51">
      <c r="A51" s="5" t="n"/>
      <c r="B51" s="5" t="n"/>
      <c r="C51" s="5" t="n"/>
      <c r="D51" s="5" t="n"/>
      <c r="E51" s="5" t="n"/>
      <c r="F51" s="5" t="n"/>
      <c r="G51" s="5" t="n"/>
      <c r="H51" s="5" t="n"/>
    </row>
    <row r="52">
      <c r="A52" s="5" t="n"/>
      <c r="B52" s="5" t="n"/>
      <c r="C52" s="5" t="n"/>
      <c r="D52" s="5" t="n"/>
      <c r="E52" s="5" t="n"/>
      <c r="F52" s="5" t="n"/>
      <c r="G52" s="5" t="n"/>
      <c r="H52" s="5" t="n"/>
    </row>
    <row r="53">
      <c r="A53" s="5" t="n"/>
      <c r="B53" s="5" t="n"/>
      <c r="C53" s="5" t="n"/>
      <c r="D53" s="5" t="n"/>
      <c r="E53" s="5" t="n"/>
      <c r="F53" s="5" t="n"/>
      <c r="G53" s="5" t="n"/>
      <c r="H53" s="5" t="n"/>
    </row>
    <row r="54">
      <c r="A54" s="5" t="n"/>
      <c r="B54" s="5" t="n"/>
      <c r="C54" s="5" t="n"/>
      <c r="D54" s="5" t="n"/>
      <c r="E54" s="5" t="n"/>
      <c r="F54" s="5" t="n"/>
      <c r="G54" s="5" t="n"/>
      <c r="H54" s="5" t="n"/>
    </row>
    <row r="55">
      <c r="A55" s="5" t="n"/>
      <c r="B55" s="5" t="n"/>
      <c r="C55" s="5" t="n"/>
      <c r="D55" s="5" t="n"/>
      <c r="E55" s="5" t="n"/>
      <c r="F55" s="5" t="n"/>
      <c r="G55" s="5" t="n"/>
      <c r="H55" s="5" t="n"/>
    </row>
    <row r="56">
      <c r="A56" s="5" t="n"/>
      <c r="B56" s="5" t="n"/>
      <c r="C56" s="5" t="n"/>
      <c r="D56" s="5" t="n"/>
      <c r="E56" s="5" t="n"/>
      <c r="F56" s="5" t="n"/>
      <c r="G56" s="5" t="n"/>
      <c r="H56" s="5" t="n"/>
    </row>
    <row r="57">
      <c r="A57" s="5" t="n"/>
      <c r="B57" s="5" t="n"/>
      <c r="C57" s="5" t="n"/>
      <c r="D57" s="5" t="n"/>
      <c r="E57" s="5" t="n"/>
      <c r="F57" s="5" t="n"/>
      <c r="G57" s="5" t="n"/>
      <c r="H57" s="5" t="n"/>
    </row>
    <row r="58">
      <c r="A58" s="5" t="n"/>
      <c r="B58" s="5" t="n"/>
      <c r="C58" s="5" t="n"/>
      <c r="D58" s="5" t="n"/>
      <c r="E58" s="5" t="n"/>
      <c r="F58" s="5" t="n"/>
      <c r="G58" s="5" t="n"/>
      <c r="H58" s="5" t="n"/>
    </row>
    <row r="59">
      <c r="A59" s="5" t="n"/>
      <c r="B59" s="5" t="n"/>
      <c r="C59" s="5" t="n"/>
      <c r="D59" s="5" t="n"/>
      <c r="E59" s="5" t="n"/>
      <c r="F59" s="5" t="n"/>
      <c r="G59" s="5" t="n"/>
      <c r="H59" s="5" t="n"/>
    </row>
    <row r="60">
      <c r="A60" s="5" t="n"/>
      <c r="B60" s="5" t="n"/>
      <c r="C60" s="5" t="n"/>
      <c r="D60" s="5" t="n"/>
      <c r="E60" s="5" t="n"/>
      <c r="F60" s="5" t="n"/>
      <c r="G60" s="5" t="n"/>
      <c r="H60" s="5" t="n"/>
    </row>
    <row r="61">
      <c r="A61" s="5" t="n"/>
      <c r="B61" s="5" t="n"/>
      <c r="C61" s="5" t="n"/>
      <c r="D61" s="5" t="n"/>
      <c r="E61" s="5" t="n"/>
      <c r="F61" s="5" t="n"/>
      <c r="G61" s="5" t="n"/>
      <c r="H61" s="5" t="n"/>
    </row>
    <row r="62">
      <c r="A62" s="5" t="n"/>
      <c r="B62" s="5" t="n"/>
      <c r="C62" s="5" t="n"/>
      <c r="D62" s="5" t="n"/>
      <c r="E62" s="5" t="n"/>
      <c r="F62" s="5" t="n"/>
      <c r="G62" s="5" t="n"/>
      <c r="H62" s="5" t="n"/>
    </row>
    <row r="63">
      <c r="A63" s="5" t="n"/>
      <c r="B63" s="5" t="n"/>
      <c r="C63" s="5" t="n"/>
      <c r="D63" s="5" t="n"/>
      <c r="E63" s="5" t="n"/>
      <c r="F63" s="5" t="n"/>
      <c r="G63" s="5" t="n"/>
      <c r="H63" s="5" t="n"/>
    </row>
    <row r="64">
      <c r="A64" s="5" t="n"/>
      <c r="B64" s="5" t="n"/>
      <c r="C64" s="5" t="n"/>
      <c r="D64" s="5" t="n"/>
      <c r="E64" s="5" t="n"/>
      <c r="F64" s="5" t="n"/>
      <c r="G64" s="5" t="n"/>
      <c r="H64" s="5" t="n"/>
    </row>
    <row r="65">
      <c r="A65" s="5" t="n"/>
      <c r="B65" s="5" t="n"/>
      <c r="C65" s="5" t="n"/>
      <c r="D65" s="5" t="n"/>
      <c r="E65" s="5" t="n"/>
      <c r="F65" s="5" t="n"/>
      <c r="G65" s="5" t="n"/>
      <c r="H65" s="5" t="n"/>
    </row>
    <row r="66">
      <c r="A66" s="5" t="n"/>
      <c r="B66" s="5" t="n"/>
      <c r="C66" s="5" t="n"/>
      <c r="D66" s="5" t="n"/>
      <c r="E66" s="5" t="n"/>
      <c r="F66" s="5" t="n"/>
      <c r="G66" s="5" t="n"/>
      <c r="H66" s="5" t="n"/>
    </row>
    <row r="67">
      <c r="A67" s="5" t="n"/>
      <c r="B67" s="5" t="n"/>
      <c r="C67" s="5" t="n"/>
      <c r="D67" s="5" t="n"/>
      <c r="E67" s="5" t="n"/>
      <c r="F67" s="5" t="n"/>
      <c r="G67" s="5" t="n"/>
      <c r="H67" s="5" t="n"/>
    </row>
    <row r="68">
      <c r="A68" s="5" t="n"/>
      <c r="B68" s="5" t="n"/>
      <c r="C68" s="5" t="n"/>
      <c r="D68" s="5" t="n"/>
      <c r="E68" s="5" t="n"/>
      <c r="F68" s="5" t="n"/>
      <c r="G68" s="5" t="n"/>
      <c r="H68" s="5" t="n"/>
    </row>
    <row r="69">
      <c r="A69" s="5" t="n"/>
      <c r="B69" s="5" t="n"/>
      <c r="C69" s="5" t="n"/>
      <c r="D69" s="5" t="n"/>
      <c r="E69" s="5" t="n"/>
      <c r="F69" s="5" t="n"/>
      <c r="G69" s="5" t="n"/>
      <c r="H69" s="5" t="n"/>
    </row>
    <row r="70">
      <c r="A70" s="5" t="n"/>
      <c r="B70" s="5" t="n"/>
      <c r="C70" s="5" t="n"/>
      <c r="D70" s="5" t="n"/>
      <c r="E70" s="5" t="n"/>
      <c r="F70" s="5" t="n"/>
      <c r="G70" s="5" t="n"/>
      <c r="H70" s="5" t="n"/>
    </row>
    <row r="71">
      <c r="A71" s="5" t="n"/>
      <c r="B71" s="5" t="n"/>
      <c r="C71" s="5" t="n"/>
      <c r="D71" s="5" t="n"/>
      <c r="E71" s="5" t="n"/>
      <c r="F71" s="5" t="n"/>
      <c r="G71" s="5" t="n"/>
      <c r="H71" s="5" t="n"/>
    </row>
    <row r="72">
      <c r="A72" s="5" t="n"/>
      <c r="B72" s="5" t="n"/>
      <c r="C72" s="5" t="n"/>
      <c r="D72" s="5" t="n"/>
      <c r="E72" s="5" t="n"/>
      <c r="F72" s="5" t="n"/>
      <c r="G72" s="5" t="n"/>
      <c r="H72" s="5" t="n"/>
    </row>
    <row r="73">
      <c r="A73" s="5" t="n"/>
      <c r="B73" s="5" t="n"/>
      <c r="C73" s="5" t="n"/>
      <c r="D73" s="5" t="n"/>
      <c r="E73" s="5" t="n"/>
      <c r="F73" s="5" t="n"/>
      <c r="G73" s="5" t="n"/>
      <c r="H73" s="5" t="n"/>
    </row>
    <row r="74">
      <c r="A74" s="5" t="n"/>
      <c r="B74" s="5" t="n"/>
      <c r="C74" s="5" t="n"/>
      <c r="D74" s="5" t="n"/>
      <c r="E74" s="5" t="n"/>
      <c r="F74" s="5" t="n"/>
      <c r="G74" s="5" t="n"/>
      <c r="H74" s="5" t="n"/>
    </row>
    <row r="75">
      <c r="A75" s="5" t="n"/>
      <c r="B75" s="5" t="n"/>
      <c r="C75" s="5" t="n"/>
      <c r="D75" s="5" t="n"/>
      <c r="E75" s="5" t="n"/>
      <c r="F75" s="5" t="n"/>
      <c r="G75" s="5" t="n"/>
      <c r="H75" s="5" t="n"/>
    </row>
    <row r="76">
      <c r="A76" s="5" t="n"/>
      <c r="B76" s="5" t="n"/>
      <c r="C76" s="5" t="n"/>
      <c r="D76" s="5" t="n"/>
      <c r="E76" s="5" t="n"/>
      <c r="F76" s="5" t="n"/>
      <c r="G76" s="5" t="n"/>
      <c r="H76" s="5" t="n"/>
    </row>
    <row r="77">
      <c r="A77" s="5" t="n"/>
      <c r="B77" s="5" t="n"/>
      <c r="C77" s="5" t="n"/>
      <c r="D77" s="5" t="n"/>
      <c r="E77" s="5" t="n"/>
      <c r="F77" s="5" t="n"/>
      <c r="G77" s="5" t="n"/>
      <c r="H77" s="5" t="n"/>
    </row>
    <row r="78">
      <c r="A78" s="5" t="n"/>
      <c r="B78" s="5" t="n"/>
      <c r="C78" s="5" t="n"/>
      <c r="D78" s="5" t="n"/>
      <c r="E78" s="5" t="n"/>
      <c r="F78" s="5" t="n"/>
      <c r="G78" s="5" t="n"/>
      <c r="H78" s="5" t="n"/>
    </row>
    <row r="79">
      <c r="A79" s="5" t="n"/>
      <c r="B79" s="5" t="n"/>
      <c r="C79" s="5" t="n"/>
      <c r="D79" s="5" t="n"/>
      <c r="E79" s="5" t="n"/>
      <c r="F79" s="5" t="n"/>
      <c r="G79" s="5" t="n"/>
      <c r="H79" s="5" t="n"/>
    </row>
    <row r="80">
      <c r="A80" s="5" t="n"/>
      <c r="B80" s="5" t="n"/>
      <c r="C80" s="5" t="n"/>
      <c r="D80" s="5" t="n"/>
      <c r="E80" s="5" t="n"/>
      <c r="F80" s="5" t="n"/>
      <c r="G80" s="5" t="n"/>
      <c r="H80" s="5" t="n"/>
    </row>
    <row r="81">
      <c r="A81" s="5" t="n"/>
      <c r="B81" s="5" t="n"/>
      <c r="C81" s="5" t="n"/>
      <c r="D81" s="5" t="n"/>
      <c r="E81" s="5" t="n"/>
      <c r="F81" s="5" t="n"/>
      <c r="G81" s="5" t="n"/>
      <c r="H81" s="5" t="n"/>
    </row>
    <row r="82">
      <c r="A82" s="5" t="n"/>
      <c r="B82" s="5" t="n"/>
      <c r="C82" s="5" t="n"/>
      <c r="D82" s="5" t="n"/>
      <c r="E82" s="5" t="n"/>
      <c r="F82" s="5" t="n"/>
      <c r="G82" s="5" t="n"/>
      <c r="H82" s="5" t="n"/>
    </row>
    <row r="83">
      <c r="A83" s="5" t="n"/>
      <c r="B83" s="5" t="n"/>
      <c r="C83" s="5" t="n"/>
      <c r="D83" s="5" t="n"/>
      <c r="E83" s="5" t="n"/>
      <c r="F83" s="5" t="n"/>
      <c r="G83" s="5" t="n"/>
      <c r="H83" s="5" t="n"/>
    </row>
    <row r="84">
      <c r="A84" s="5" t="n"/>
      <c r="B84" s="5" t="n"/>
      <c r="C84" s="5" t="n"/>
      <c r="D84" s="5" t="n"/>
      <c r="E84" s="5" t="n"/>
      <c r="F84" s="5" t="n"/>
      <c r="G84" s="5" t="n"/>
      <c r="H84" s="5" t="n"/>
    </row>
    <row r="85">
      <c r="A85" s="5" t="n"/>
      <c r="B85" s="5" t="n"/>
      <c r="C85" s="5" t="n"/>
      <c r="D85" s="5" t="n"/>
      <c r="E85" s="5" t="n"/>
      <c r="F85" s="5" t="n"/>
      <c r="G85" s="5" t="n"/>
      <c r="H85" s="5" t="n"/>
    </row>
    <row r="86">
      <c r="A86" s="5" t="n"/>
      <c r="B86" s="5" t="n"/>
      <c r="C86" s="5" t="n"/>
      <c r="D86" s="5" t="n"/>
      <c r="E86" s="5" t="n"/>
      <c r="F86" s="5" t="n"/>
      <c r="G86" s="5" t="n"/>
      <c r="H86" s="5" t="n"/>
    </row>
    <row r="87">
      <c r="A87" s="5" t="n"/>
      <c r="B87" s="5" t="n"/>
      <c r="C87" s="5" t="n"/>
      <c r="D87" s="5" t="n"/>
      <c r="E87" s="5" t="n"/>
      <c r="F87" s="5" t="n"/>
      <c r="G87" s="5" t="n"/>
      <c r="H87" s="5" t="n"/>
    </row>
    <row r="88">
      <c r="A88" s="5" t="n"/>
      <c r="B88" s="5" t="n"/>
      <c r="C88" s="5" t="n"/>
      <c r="D88" s="5" t="n"/>
      <c r="E88" s="5" t="n"/>
      <c r="F88" s="5" t="n"/>
      <c r="G88" s="5" t="n"/>
      <c r="H88" s="5" t="n"/>
    </row>
    <row r="89">
      <c r="A89" s="5" t="n"/>
      <c r="B89" s="5" t="n"/>
      <c r="C89" s="5" t="n"/>
      <c r="D89" s="5" t="n"/>
      <c r="E89" s="5" t="n"/>
      <c r="F89" s="5" t="n"/>
      <c r="G89" s="5" t="n"/>
      <c r="H89" s="5" t="n"/>
    </row>
    <row r="90">
      <c r="A90" s="5" t="n"/>
      <c r="B90" s="5" t="n"/>
      <c r="C90" s="5" t="n"/>
      <c r="D90" s="5" t="n"/>
      <c r="E90" s="5" t="n"/>
      <c r="F90" s="5" t="n"/>
      <c r="G90" s="5" t="n"/>
      <c r="H90" s="5" t="n"/>
    </row>
    <row r="91">
      <c r="A91" s="5" t="n"/>
      <c r="B91" s="5" t="n"/>
      <c r="C91" s="5" t="n"/>
      <c r="D91" s="5" t="n"/>
      <c r="E91" s="5" t="n"/>
      <c r="F91" s="5" t="n"/>
      <c r="G91" s="5" t="n"/>
      <c r="H91" s="5" t="n"/>
    </row>
    <row r="92">
      <c r="A92" s="5" t="n"/>
      <c r="B92" s="5" t="n"/>
      <c r="C92" s="5" t="n"/>
      <c r="D92" s="5" t="n"/>
      <c r="E92" s="5" t="n"/>
      <c r="F92" s="5" t="n"/>
      <c r="G92" s="5" t="n"/>
      <c r="H92" s="5" t="n"/>
    </row>
    <row r="93">
      <c r="A93" s="5" t="n"/>
      <c r="B93" s="5" t="n"/>
      <c r="C93" s="5" t="n"/>
      <c r="D93" s="5" t="n"/>
      <c r="E93" s="5" t="n"/>
      <c r="F93" s="5" t="n"/>
      <c r="G93" s="5" t="n"/>
      <c r="H93" s="5" t="n"/>
    </row>
    <row r="94">
      <c r="A94" s="5" t="n"/>
      <c r="B94" s="5" t="n"/>
      <c r="C94" s="5" t="n"/>
      <c r="D94" s="5" t="n"/>
      <c r="E94" s="5" t="n"/>
      <c r="F94" s="5" t="n"/>
      <c r="G94" s="5" t="n"/>
      <c r="H94" s="5" t="n"/>
    </row>
    <row r="95">
      <c r="A95" s="5" t="n"/>
      <c r="B95" s="5" t="n"/>
      <c r="C95" s="5" t="n"/>
      <c r="D95" s="5" t="n"/>
      <c r="E95" s="5" t="n"/>
      <c r="F95" s="5" t="n"/>
      <c r="G95" s="5" t="n"/>
      <c r="H95" s="5" t="n"/>
    </row>
    <row r="96">
      <c r="A96" s="5" t="n"/>
      <c r="B96" s="5" t="n"/>
      <c r="C96" s="5" t="n"/>
      <c r="D96" s="5" t="n"/>
      <c r="E96" s="5" t="n"/>
      <c r="F96" s="5" t="n"/>
      <c r="G96" s="5" t="n"/>
      <c r="H96" s="5" t="n"/>
    </row>
    <row r="97">
      <c r="A97" s="5" t="n"/>
      <c r="B97" s="5" t="n"/>
      <c r="C97" s="5" t="n"/>
      <c r="D97" s="5" t="n"/>
      <c r="E97" s="5" t="n"/>
      <c r="F97" s="5" t="n"/>
      <c r="G97" s="5" t="n"/>
      <c r="H97" s="5" t="n"/>
    </row>
    <row r="98">
      <c r="A98" s="5" t="n"/>
      <c r="B98" s="5" t="n"/>
      <c r="C98" s="5" t="n"/>
      <c r="D98" s="5" t="n"/>
      <c r="E98" s="5" t="n"/>
      <c r="F98" s="5" t="n"/>
      <c r="G98" s="5" t="n"/>
      <c r="H98" s="5" t="n"/>
    </row>
    <row r="99">
      <c r="A99" s="5" t="n"/>
      <c r="B99" s="5" t="n"/>
      <c r="C99" s="5" t="n"/>
      <c r="D99" s="5" t="n"/>
      <c r="E99" s="5" t="n"/>
      <c r="F99" s="5" t="n"/>
      <c r="G99" s="5" t="n"/>
      <c r="H99" s="5" t="n"/>
    </row>
    <row r="100">
      <c r="A100" s="5" t="n"/>
      <c r="B100" s="5" t="n"/>
      <c r="C100" s="5" t="n"/>
      <c r="D100" s="5" t="n"/>
      <c r="E100" s="5" t="n"/>
      <c r="F100" s="5" t="n"/>
      <c r="G100" s="5" t="n"/>
      <c r="H100" s="5" t="n"/>
    </row>
    <row r="101">
      <c r="A101" s="5" t="n"/>
      <c r="B101" s="5" t="n"/>
      <c r="C101" s="5" t="n"/>
      <c r="D101" s="5" t="n"/>
      <c r="E101" s="5" t="n"/>
      <c r="F101" s="5" t="n"/>
      <c r="G101" s="5" t="n"/>
      <c r="H101" s="5" t="n"/>
    </row>
    <row r="102">
      <c r="A102" s="5" t="n"/>
      <c r="B102" s="5" t="n"/>
      <c r="C102" s="5" t="n"/>
      <c r="D102" s="5" t="n"/>
      <c r="E102" s="5" t="n"/>
      <c r="F102" s="5" t="n"/>
      <c r="G102" s="5" t="n"/>
      <c r="H102" s="5" t="n"/>
    </row>
    <row r="103">
      <c r="A103" s="5" t="n"/>
      <c r="B103" s="5" t="n"/>
      <c r="C103" s="5" t="n"/>
      <c r="D103" s="5" t="n"/>
      <c r="E103" s="5" t="n"/>
      <c r="F103" s="5" t="n"/>
      <c r="G103" s="5" t="n"/>
      <c r="H103" s="5" t="n"/>
    </row>
    <row r="104">
      <c r="A104" s="5" t="n"/>
      <c r="B104" s="5" t="n"/>
      <c r="C104" s="5" t="n"/>
      <c r="D104" s="5" t="n"/>
      <c r="E104" s="5" t="n"/>
      <c r="F104" s="5" t="n"/>
      <c r="G104" s="5" t="n"/>
      <c r="H104" s="5" t="n"/>
    </row>
  </sheetData>
  <mergeCells count="1">
    <mergeCell ref="A2:H2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C62828"/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cols>
    <col width="40" customWidth="1" min="1" max="1"/>
    <col width="50" customWidth="1" min="2" max="2"/>
  </cols>
  <sheetData>
    <row r="1">
      <c r="A1" s="11" t="inlineStr">
        <is>
          <t>印刷用チェックリスト（月次・年度末確認用）</t>
        </is>
      </c>
    </row>
    <row r="3">
      <c r="A3" s="9" t="inlineStr">
        <is>
          <t>未着票一覧（自動アラートが「*期限超過」「E票要確認」の行）</t>
        </is>
      </c>
      <c r="B3" s="5" t="inlineStr">
        <is>
          <t>返票チェック表の自動アラート列を絞り込んで印刷</t>
        </is>
      </c>
    </row>
    <row r="4">
      <c r="A4" s="9" t="inlineStr">
        <is>
          <t>期限超過一覧</t>
        </is>
      </c>
      <c r="B4" s="5" t="inlineStr">
        <is>
          <t>B2/D/E票期限超過の行を確認</t>
        </is>
      </c>
    </row>
    <row r="5">
      <c r="A5" s="9" t="inlineStr">
        <is>
          <t>期限間近一覧</t>
        </is>
      </c>
      <c r="B5" s="5" t="inlineStr">
        <is>
          <t>期限間近（14日以内）の行を確認</t>
        </is>
      </c>
    </row>
    <row r="6">
      <c r="A6" s="9" t="inlineStr">
        <is>
          <t>保存場所未登録</t>
        </is>
      </c>
      <c r="B6" s="5" t="inlineStr">
        <is>
          <t>A票保管場所またはファイル棚番号が空の行</t>
        </is>
      </c>
    </row>
    <row r="7">
      <c r="A7" s="9" t="inlineStr">
        <is>
          <t>最終確認日が古いもの</t>
        </is>
      </c>
      <c r="B7" s="5" t="inlineStr">
        <is>
          <t>最終確認日から一定期間経過した行を再確認</t>
        </is>
      </c>
    </row>
    <row r="9">
      <c r="A9" s="10" t="inlineStr">
        <is>
          <t>使い方：データタブでフィルターをかけ、該当行を選んで印刷してください。</t>
        </is>
      </c>
    </row>
  </sheetData>
  <mergeCells count="1">
    <mergeCell ref="A9:D9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tabColor rgb="001565C0"/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cols>
    <col width="22" customWidth="1" min="1" max="1"/>
    <col width="90" customWidth="1" min="2" max="2"/>
  </cols>
  <sheetData>
    <row r="1">
      <c r="A1" s="11" t="inlineStr">
        <is>
          <t>使い方・注意事項</t>
        </is>
      </c>
    </row>
    <row r="3">
      <c r="A3" s="9" t="inlineStr">
        <is>
          <t>このテンプレがすること</t>
        </is>
      </c>
      <c r="B3" s="12" t="inlineStr">
        <is>
          <t>紙マニフェストのB2票・D票・E票の未着確認、A票と返送票の保存期限、未着時の措置内容等報告の確認期限を一覧で管理します。</t>
        </is>
      </c>
    </row>
    <row r="4">
      <c r="A4" s="9" t="inlineStr">
        <is>
          <t>このテンプレがしないこと</t>
        </is>
      </c>
      <c r="B4" s="12" t="inlineStr">
        <is>
          <t>法的判断、行政対応、電子マニフェスト連携、外部システムとの連動は行いません。</t>
        </is>
      </c>
    </row>
    <row r="5">
      <c r="A5" s="9" t="inlineStr">
        <is>
          <t>各列の意味</t>
        </is>
      </c>
      <c r="B5" s="12" t="inlineStr">
        <is>
          <t>交付日＝マニフェストを交付した日。確認期限＝返送が届くべき目安日。受領日＝実際に票が戻った日。保存期限＝その票を保管する目安の終期。</t>
        </is>
      </c>
    </row>
    <row r="6">
      <c r="A6" s="9" t="inlineStr">
        <is>
          <t>通常産廃と特別管理産廃</t>
        </is>
      </c>
      <c r="B6" s="12" t="inlineStr">
        <is>
          <t>廃棄物区分で「特別管理」を選ぶと、B2票・D票の確認期限が60日になります（通常は90日）。E票の確認期限は通常・特別管理を問わず180日です。</t>
        </is>
      </c>
    </row>
    <row r="7">
      <c r="A7" s="9" t="inlineStr">
        <is>
          <t>最終処分ルート（実務メモ）</t>
        </is>
      </c>
      <c r="B7" s="12" t="inlineStr">
        <is>
          <t>処理委託先が自ら最終処分するか、さらに別の者へ最終処分を委託するかの実務メモ欄です。法定のE票確認期限（180日）の計算には影響しません。分からなければ「不明・要確認」で目立つ警告が出ます。</t>
        </is>
      </c>
    </row>
    <row r="8">
      <c r="A8" s="9" t="inlineStr">
        <is>
          <t>未着時の一般的な確認フロー</t>
        </is>
      </c>
      <c r="B8" s="12" t="inlineStr">
        <is>
          <t>1) 超過した票を特定→2) 収集運搬業者／処分業者へ問合せ→3) 処理状況を把握→4) 必要な措置を講ずる→5) 期限超過から30日以内に措置内容等報告書を都道府県知事へ提出（義務）。※詳細は公的情報・自治体を確認。</t>
        </is>
      </c>
    </row>
    <row r="9">
      <c r="A9" s="9" t="inlineStr">
        <is>
          <t>保存期限</t>
        </is>
      </c>
      <c r="B9" s="12" t="inlineStr">
        <is>
          <t>A票は交付日から5年、B2/D/E票はそれぞれ受領日から5年。一括保管終了目安は、これら個別期限の最大値（まとめて保管する場合の安全側の目安）です。</t>
        </is>
      </c>
    </row>
    <row r="10">
      <c r="A10" s="9" t="inlineStr">
        <is>
          <t>バックアップ</t>
        </is>
      </c>
      <c r="B10" s="12" t="inlineStr">
        <is>
          <t>定期的にファイルをコピーしてください。共有フォルダ利用時は編集権限に注意してください。</t>
        </is>
      </c>
    </row>
    <row r="11">
      <c r="A11" s="9" t="inlineStr">
        <is>
          <t>共有時の注意</t>
        </is>
      </c>
      <c r="B11" s="12" t="inlineStr">
        <is>
          <t>入力内容に事業所名・担当者名などが含まれるため、共有範囲を限定してください。</t>
        </is>
      </c>
    </row>
    <row r="12">
      <c r="A12" s="9" t="inlineStr">
        <is>
          <t>自治体・専門家への確認</t>
        </is>
      </c>
      <c r="B12" s="12" t="inlineStr">
        <is>
          <t>提出方法・様式は自治体により異なります。実際の運用は最新の法令・自治体・関係機関・専門家の案内を確認してください。</t>
        </is>
      </c>
    </row>
    <row r="13">
      <c r="A13" s="9" t="inlineStr">
        <is>
          <t>バージョン</t>
        </is>
      </c>
      <c r="B13" s="12" t="inlineStr">
        <is>
          <t>1.2.0</t>
        </is>
      </c>
    </row>
    <row r="14">
      <c r="A14" s="9" t="inlineStr">
        <is>
          <t>更新日</t>
        </is>
      </c>
      <c r="B14" s="12" t="inlineStr">
        <is>
          <t>2026-07-17</t>
        </is>
      </c>
    </row>
    <row r="15">
      <c r="A15" s="9" t="inlineStr">
        <is>
          <t>出典URL</t>
        </is>
      </c>
      <c r="B15" s="12" t="inlineStr">
        <is>
          <t>全国産業資源循環連合会 マニフェストの管理運用 ほか（使い方・注意シート外の出典一覧参照／サイト内「出典・免責」ページ）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tabColor rgb="007F8C8D"/>
    <outlinePr summaryBelow="1" summaryRight="1"/>
    <pageSetUpPr/>
  </sheetPr>
  <dimension ref="A1:I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2" customWidth="1" min="2" max="2"/>
    <col width="34" customWidth="1" min="3" max="3"/>
    <col width="14" customWidth="1" min="4" max="4"/>
    <col width="12" customWidth="1" min="5" max="5"/>
    <col width="16" customWidth="1" min="6" max="6"/>
    <col width="12" customWidth="1" min="7" max="7"/>
    <col width="18" customWidth="1" min="8" max="8"/>
    <col width="12" customWidth="1" min="9" max="9"/>
  </cols>
  <sheetData>
    <row r="1">
      <c r="A1" s="3" t="inlineStr">
        <is>
          <t>設定項目</t>
        </is>
      </c>
      <c r="B1" s="3" t="inlineStr">
        <is>
          <t>値</t>
        </is>
      </c>
      <c r="C1" s="3" t="inlineStr">
        <is>
          <t>単位・備考</t>
        </is>
      </c>
      <c r="D1" s="3" t="inlineStr">
        <is>
          <t>確認状況リスト</t>
        </is>
      </c>
      <c r="E1" s="3" t="inlineStr">
        <is>
          <t>廃棄物区分</t>
        </is>
      </c>
      <c r="F1" s="3" t="inlineStr">
        <is>
          <t>最終処分ルート</t>
        </is>
      </c>
    </row>
    <row r="2">
      <c r="A2" s="9" t="inlineStr">
        <is>
          <t>通常産廃 B2票・D票 返送期限</t>
        </is>
      </c>
      <c r="B2" s="13" t="n">
        <v>90</v>
      </c>
      <c r="C2" s="5" t="inlineStr">
        <is>
          <t>日（交付日から）</t>
        </is>
      </c>
      <c r="D2" s="5" t="inlineStr">
        <is>
          <t>未確認</t>
        </is>
      </c>
      <c r="E2" s="5" t="inlineStr">
        <is>
          <t>通常</t>
        </is>
      </c>
      <c r="F2" s="5" t="inlineStr">
        <is>
          <t>委託先が最終処分</t>
        </is>
      </c>
      <c r="G2" s="5" t="inlineStr">
        <is>
          <t>未確認</t>
        </is>
      </c>
      <c r="H2" s="5" t="inlineStr">
        <is>
          <t>対象外</t>
        </is>
      </c>
      <c r="I2" s="5" t="inlineStr">
        <is>
          <t>未整理</t>
        </is>
      </c>
    </row>
    <row r="3">
      <c r="A3" s="9" t="inlineStr">
        <is>
          <t>特別管理産廃 B2票・D票 返送期限</t>
        </is>
      </c>
      <c r="B3" s="13" t="n">
        <v>60</v>
      </c>
      <c r="C3" s="5" t="inlineStr">
        <is>
          <t>日（交付日から）</t>
        </is>
      </c>
      <c r="D3" s="5" t="inlineStr">
        <is>
          <t>B2票待ち</t>
        </is>
      </c>
      <c r="E3" s="5" t="inlineStr">
        <is>
          <t>特別管理</t>
        </is>
      </c>
      <c r="F3" s="5" t="inlineStr">
        <is>
          <t>さらに委託</t>
        </is>
      </c>
      <c r="G3" s="5" t="inlineStr">
        <is>
          <t>確認済み</t>
        </is>
      </c>
      <c r="H3" s="5" t="inlineStr">
        <is>
          <t>未対応</t>
        </is>
      </c>
      <c r="I3" s="5" t="inlineStr">
        <is>
          <t>ファイル済み</t>
        </is>
      </c>
    </row>
    <row r="4">
      <c r="A4" s="9" t="inlineStr">
        <is>
          <t>E票 返送期限（通常・特別管理を問わず）</t>
        </is>
      </c>
      <c r="B4" s="13" t="n">
        <v>180</v>
      </c>
      <c r="C4" s="5" t="inlineStr">
        <is>
          <t>日（交付日から。最終処分が終了した旨が記載された管理票の写し）</t>
        </is>
      </c>
      <c r="D4" s="5" t="inlineStr">
        <is>
          <t>D票待ち</t>
        </is>
      </c>
      <c r="F4" s="5" t="inlineStr">
        <is>
          <t>不明・要確認</t>
        </is>
      </c>
      <c r="G4" s="5" t="inlineStr">
        <is>
          <t>不備あり</t>
        </is>
      </c>
      <c r="H4" s="5" t="inlineStr">
        <is>
          <t>委託先確認中</t>
        </is>
      </c>
      <c r="I4" s="5" t="inlineStr">
        <is>
          <t>スキャン済み</t>
        </is>
      </c>
    </row>
    <row r="5">
      <c r="A5" s="9" t="inlineStr">
        <is>
          <t>保存年数（A票／返送票とも）</t>
        </is>
      </c>
      <c r="B5" s="13" t="n">
        <v>5</v>
      </c>
      <c r="C5" s="5" t="inlineStr">
        <is>
          <t>年</t>
        </is>
      </c>
      <c r="D5" s="5" t="inlineStr">
        <is>
          <t>E票待ち</t>
        </is>
      </c>
      <c r="G5" s="5" t="inlineStr">
        <is>
          <t>要再確認</t>
        </is>
      </c>
      <c r="H5" s="5" t="inlineStr">
        <is>
          <t>必要な措置を確認中</t>
        </is>
      </c>
      <c r="I5" s="5" t="inlineStr">
        <is>
          <t>保存完了</t>
        </is>
      </c>
    </row>
    <row r="6">
      <c r="A6" s="9" t="inlineStr">
        <is>
          <t>期限間近 判定</t>
        </is>
      </c>
      <c r="B6" s="13" t="n">
        <v>14</v>
      </c>
      <c r="C6" s="5" t="inlineStr">
        <is>
          <t>日</t>
        </is>
      </c>
      <c r="D6" s="5" t="inlineStr">
        <is>
          <t>全票受領済み</t>
        </is>
      </c>
      <c r="H6" s="5" t="inlineStr">
        <is>
          <t>措置内容等報告を確認</t>
        </is>
      </c>
      <c r="I6" s="5" t="inlineStr">
        <is>
          <t>廃棄時期確認</t>
        </is>
      </c>
    </row>
    <row r="7">
      <c r="A7" s="9" t="inlineStr">
        <is>
          <t>措置内容等報告 期限</t>
        </is>
      </c>
      <c r="B7" s="13" t="n">
        <v>30</v>
      </c>
      <c r="C7" s="5" t="inlineStr">
        <is>
          <t>日（未着超過から）</t>
        </is>
      </c>
      <c r="D7" s="5" t="inlineStr">
        <is>
          <t>要確認</t>
        </is>
      </c>
      <c r="H7" s="5" t="inlineStr">
        <is>
          <t>対応完了</t>
        </is>
      </c>
    </row>
    <row r="8">
      <c r="A8" s="9" t="inlineStr">
        <is>
          <t>テンプレ版</t>
        </is>
      </c>
      <c r="B8" s="5" t="inlineStr">
        <is>
          <t>1.2.0</t>
        </is>
      </c>
      <c r="C8" s="5" t="inlineStr">
        <is>
          <t>本ファイルのバージョン</t>
        </is>
      </c>
    </row>
    <row r="9">
      <c r="A9" s="9" t="inlineStr">
        <is>
          <t>再確認猶予（照合後）</t>
        </is>
      </c>
      <c r="B9" s="13" t="n">
        <v>14</v>
      </c>
      <c r="C9" s="5" t="inlineStr">
        <is>
          <t>日（照合日から再確認期限）</t>
        </is>
      </c>
    </row>
    <row r="10">
      <c r="A10" s="9" t="inlineStr">
        <is>
          <t>今日（自動）</t>
        </is>
      </c>
      <c r="B10" s="7">
        <f>TODAY()</f>
        <v/>
      </c>
      <c r="C10" s="5" t="inlineStr">
        <is>
          <t>開くたびに更新されます</t>
        </is>
      </c>
    </row>
    <row r="11">
      <c r="A11" s="9" t="inlineStr">
        <is>
          <t>期限間近基準日（今日＋間近日数）</t>
        </is>
      </c>
      <c r="B11" s="7">
        <f>B10+B6</f>
        <v/>
      </c>
      <c r="C11" s="5" t="inlineStr">
        <is>
          <t>AB列の期限間近判定に使用</t>
        </is>
      </c>
    </row>
    <row r="12">
      <c r="A12" s="9" t="inlineStr">
        <is>
          <t>報告期限基準日（今日＋報告日数）</t>
        </is>
      </c>
      <c r="B12" s="7">
        <f>B10+B7</f>
        <v/>
      </c>
      <c r="C12" s="5" t="inlineStr">
        <is>
          <t>（現行テンプレでは未使用・将来用）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tabColor rgb="00455A64"/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60" customWidth="1" min="3" max="3"/>
    <col width="16" customWidth="1" min="4" max="4"/>
    <col width="14" customWidth="1" min="5" max="5"/>
    <col width="40" customWidth="1" min="6" max="6"/>
  </cols>
  <sheetData>
    <row r="1">
      <c r="A1" s="11" t="inlineStr">
        <is>
          <t>更新履歴</t>
        </is>
      </c>
    </row>
    <row r="3">
      <c r="A3" s="3" t="inlineStr">
        <is>
          <t>version</t>
        </is>
      </c>
      <c r="B3" s="3" t="inlineStr">
        <is>
          <t>date</t>
        </is>
      </c>
      <c r="C3" s="3" t="inlineStr">
        <is>
          <t>change</t>
        </is>
      </c>
      <c r="D3" s="3" t="inlineStr">
        <is>
          <t>legalSourceCheckedAt</t>
        </is>
      </c>
      <c r="E3" s="3" t="inlineStr">
        <is>
          <t>breakingChange</t>
        </is>
      </c>
      <c r="F3" s="3" t="inlineStr">
        <is>
          <t>migrationNote</t>
        </is>
      </c>
    </row>
    <row r="4">
      <c r="A4" s="12" t="inlineStr">
        <is>
          <t>0.1</t>
        </is>
      </c>
      <c r="B4" s="12" t="inlineStr">
        <is>
          <t>2026-06（推定）</t>
        </is>
      </c>
      <c r="C4" s="12" t="inlineStr">
        <is>
          <t>初版。B2/D票90日・E票180日固定、アラート文字列に破損あり。</t>
        </is>
      </c>
      <c r="D4" s="12" t="inlineStr">
        <is>
          <t>未</t>
        </is>
      </c>
      <c r="E4" s="12" t="inlineStr">
        <is>
          <t>-</t>
        </is>
      </c>
      <c r="F4" s="12" t="inlineStr">
        <is>
          <t>-</t>
        </is>
      </c>
    </row>
    <row r="5">
      <c r="A5" s="12" t="inlineStr">
        <is>
          <t>1.0.0</t>
        </is>
      </c>
      <c r="B5" s="12" t="inlineStr">
        <is>
          <t>2026-07-17</t>
        </is>
      </c>
      <c r="C5" s="12" t="inlineStr">
        <is>
          <t>期限ロジックを再構築：通常/特管・最終処分ルートで90/60/180日を判定。アラート文字列破損を修正。保存期限を票別（A票=交付日、返送票=受領日）に分離し一括保管目安を追加。未着時の措置内容等報告確認期限を追加。シートを7枚に拡張。</t>
        </is>
      </c>
      <c r="D5" s="12" t="inlineStr">
        <is>
          <t>2026-07-17</t>
        </is>
      </c>
      <c r="E5" s="12" t="inlineStr">
        <is>
          <t>はい</t>
        </is>
      </c>
      <c r="F5" s="12" t="inlineStr">
        <is>
          <t>v0.1から数式と列構成が変わります。旧ファイルの行を新ファイルへ手動転記してください。</t>
        </is>
      </c>
    </row>
    <row r="6">
      <c r="A6" s="12" t="inlineStr">
        <is>
          <t>1.1.0</t>
        </is>
      </c>
      <c r="B6" s="12" t="inlineStr">
        <is>
          <t>2026-07-18</t>
        </is>
      </c>
      <c r="C6" s="12" t="inlineStr">
        <is>
          <t>【破壊的訂正】E票の確認期限を一律180日に統一（通常・特別管理を問わず）。従来の「特別管理産廃E票=60日」「通常産廃E票・委託先最終処分=90日」は誤りでした。根拠：全国産業資源循環連合会「マニフェストの管理運用」、JWNET「紙マニフェストとの運用比較」。最終処分ルート列は法定E票期限の計算に使用しない実務メモとしました。</t>
        </is>
      </c>
      <c r="D6" s="12" t="inlineStr">
        <is>
          <t>2026-07-18</t>
        </is>
      </c>
      <c r="E6" s="12" t="inlineStr">
        <is>
          <t>はい</t>
        </is>
      </c>
      <c r="F6" s="12" t="inlineStr">
        <is>
          <t>v1.0.0のE票期限（90/60日）を使用していた行は、本バージョンで180日に再計算されます。既存入力のE票確認期限が変わるため、ダッシュボードで要再確認。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2026-07-19T20:35:08Z</dcterms:created>
  <dcterms:modified xmlns:dcterms="http://purl.org/dc/terms/" xmlns:xsi="http://www.w3.org/2001/XMLSchema-instance" xsi:type="dcterms:W3CDTF">2026-07-19T20:35:10Z</dcterms:modified>
</cp:coreProperties>
</file>